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3700" windowHeight="11760" tabRatio="500"/>
  </bookViews>
  <sheets>
    <sheet name="Without CR" sheetId="2" r:id="rId1"/>
  </sheets>
  <definedNames>
    <definedName name="_xlnm.Print_Area" localSheetId="0">'Without CR'!$A$1:$D$67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2" l="1"/>
  <c r="B5" i="2"/>
  <c r="B7" i="2"/>
  <c r="B8" i="2"/>
  <c r="B9" i="2"/>
  <c r="B10" i="2"/>
  <c r="B11" i="2"/>
  <c r="B12" i="2"/>
  <c r="B13" i="2"/>
  <c r="B14" i="2"/>
  <c r="B15" i="2"/>
  <c r="B16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9" i="2"/>
  <c r="B40" i="2"/>
  <c r="B41" i="2"/>
  <c r="B42" i="2"/>
  <c r="B43" i="2"/>
  <c r="B45" i="2"/>
  <c r="B46" i="2"/>
  <c r="B47" i="2"/>
  <c r="B48" i="2"/>
  <c r="B49" i="2"/>
  <c r="B50" i="2"/>
  <c r="B51" i="2"/>
  <c r="B52" i="2"/>
  <c r="B53" i="2"/>
  <c r="B54" i="2"/>
  <c r="B55" i="2"/>
  <c r="B56" i="2"/>
  <c r="B58" i="2"/>
  <c r="B59" i="2"/>
  <c r="B60" i="2"/>
  <c r="B61" i="2"/>
  <c r="B62" i="2"/>
  <c r="B63" i="2"/>
  <c r="C66" i="2"/>
  <c r="C4" i="2"/>
  <c r="D4" i="2"/>
  <c r="C5" i="2"/>
  <c r="D5" i="2"/>
  <c r="C7" i="2"/>
  <c r="D7" i="2"/>
  <c r="C8" i="2"/>
  <c r="D8" i="2"/>
  <c r="C9" i="2"/>
  <c r="D9" i="2"/>
  <c r="C10" i="2"/>
  <c r="D10" i="2"/>
  <c r="C11" i="2"/>
  <c r="D11" i="2"/>
  <c r="C12" i="2"/>
  <c r="D12" i="2"/>
  <c r="C13" i="2"/>
  <c r="D13" i="2"/>
  <c r="C14" i="2"/>
  <c r="D14" i="2"/>
  <c r="C15" i="2"/>
  <c r="D15" i="2"/>
  <c r="C16" i="2"/>
  <c r="D16" i="2"/>
  <c r="C18" i="2"/>
  <c r="D18" i="2"/>
  <c r="C19" i="2"/>
  <c r="D19" i="2"/>
  <c r="C20" i="2"/>
  <c r="D20" i="2"/>
  <c r="C21" i="2"/>
  <c r="D21" i="2"/>
  <c r="C22" i="2"/>
  <c r="D22" i="2"/>
  <c r="C23" i="2"/>
  <c r="D23" i="2"/>
  <c r="C24" i="2"/>
  <c r="D24" i="2"/>
  <c r="C25" i="2"/>
  <c r="D25" i="2"/>
  <c r="C26" i="2"/>
  <c r="D26" i="2"/>
  <c r="C27" i="2"/>
  <c r="D27" i="2"/>
  <c r="C28" i="2"/>
  <c r="D28" i="2"/>
  <c r="C29" i="2"/>
  <c r="D29" i="2"/>
  <c r="C30" i="2"/>
  <c r="D30" i="2"/>
  <c r="C31" i="2"/>
  <c r="D31" i="2"/>
  <c r="C32" i="2"/>
  <c r="D32" i="2"/>
  <c r="C33" i="2"/>
  <c r="D33" i="2"/>
  <c r="C34" i="2"/>
  <c r="D34" i="2"/>
  <c r="C35" i="2"/>
  <c r="D35" i="2"/>
  <c r="C36" i="2"/>
  <c r="D36" i="2"/>
  <c r="C37" i="2"/>
  <c r="D37" i="2"/>
  <c r="C39" i="2"/>
  <c r="D39" i="2"/>
  <c r="C40" i="2"/>
  <c r="D40" i="2"/>
  <c r="C41" i="2"/>
  <c r="D41" i="2"/>
  <c r="C42" i="2"/>
  <c r="D42" i="2"/>
  <c r="C43" i="2"/>
  <c r="D43" i="2"/>
  <c r="C45" i="2"/>
  <c r="D45" i="2"/>
  <c r="C46" i="2"/>
  <c r="D46" i="2"/>
  <c r="C48" i="2"/>
  <c r="D48" i="2"/>
  <c r="C49" i="2"/>
  <c r="D49" i="2"/>
  <c r="C50" i="2"/>
  <c r="D50" i="2"/>
  <c r="C51" i="2"/>
  <c r="D51" i="2"/>
  <c r="C52" i="2"/>
  <c r="D52" i="2"/>
  <c r="C53" i="2"/>
  <c r="D53" i="2"/>
  <c r="C54" i="2"/>
  <c r="D54" i="2"/>
  <c r="C55" i="2"/>
  <c r="D55" i="2"/>
  <c r="C56" i="2"/>
  <c r="D56" i="2"/>
  <c r="C58" i="2"/>
  <c r="D58" i="2"/>
  <c r="C59" i="2"/>
  <c r="D59" i="2"/>
  <c r="C60" i="2"/>
  <c r="D60" i="2"/>
  <c r="C61" i="2"/>
  <c r="D61" i="2"/>
  <c r="C62" i="2"/>
  <c r="D62" i="2"/>
  <c r="C63" i="2"/>
  <c r="D63" i="2"/>
  <c r="D68" i="2"/>
  <c r="C72" i="2"/>
</calcChain>
</file>

<file path=xl/sharedStrings.xml><?xml version="1.0" encoding="utf-8"?>
<sst xmlns="http://schemas.openxmlformats.org/spreadsheetml/2006/main" count="72" uniqueCount="72">
  <si>
    <t>Counties &amp; Libraries</t>
  </si>
  <si>
    <t>Municipal and County Service Population *</t>
  </si>
  <si>
    <t>Percent of Total System Population</t>
  </si>
  <si>
    <t>Share of Flipster Cost as % of population</t>
  </si>
  <si>
    <t>Municipal Population</t>
  </si>
  <si>
    <t>Additional County Population</t>
  </si>
  <si>
    <t xml:space="preserve"> Adams</t>
  </si>
  <si>
    <t>Adams</t>
  </si>
  <si>
    <t>Rome</t>
  </si>
  <si>
    <t xml:space="preserve"> Columbia</t>
  </si>
  <si>
    <t>Cambria</t>
  </si>
  <si>
    <t>Columbus</t>
  </si>
  <si>
    <t>Lodi</t>
  </si>
  <si>
    <t>Pardeeville</t>
  </si>
  <si>
    <t>Portage</t>
  </si>
  <si>
    <t>Poynette</t>
  </si>
  <si>
    <t>Randolph</t>
  </si>
  <si>
    <t>Rio</t>
  </si>
  <si>
    <t>Wisconsin Dells</t>
  </si>
  <si>
    <t>Wyocena</t>
  </si>
  <si>
    <t xml:space="preserve"> Dane</t>
  </si>
  <si>
    <t>Belleville</t>
  </si>
  <si>
    <t>Dane County libraries are zero here because Dane County Library Service is paying for those residents</t>
  </si>
  <si>
    <t>Black Earth</t>
  </si>
  <si>
    <t>Cambridge</t>
  </si>
  <si>
    <t>Cross Plains</t>
  </si>
  <si>
    <t>Deerfield</t>
  </si>
  <si>
    <t>DeForest</t>
  </si>
  <si>
    <t>Fitchburg</t>
  </si>
  <si>
    <t>Madison</t>
  </si>
  <si>
    <t>Dane County Library Service</t>
  </si>
  <si>
    <t>Marshall</t>
  </si>
  <si>
    <t>Mazomanie</t>
  </si>
  <si>
    <t>McFarland</t>
  </si>
  <si>
    <t>Middleton</t>
  </si>
  <si>
    <t>Monona</t>
  </si>
  <si>
    <t>Mount Horeb</t>
  </si>
  <si>
    <t>Oregon</t>
  </si>
  <si>
    <t>Stoughton</t>
  </si>
  <si>
    <t>Sun Prairie</t>
  </si>
  <si>
    <t>Verona</t>
  </si>
  <si>
    <t>Waunakee</t>
  </si>
  <si>
    <t xml:space="preserve"> Green</t>
  </si>
  <si>
    <t>Albany</t>
  </si>
  <si>
    <t>Brodhead</t>
  </si>
  <si>
    <t>Monroe</t>
  </si>
  <si>
    <t>Monticello</t>
  </si>
  <si>
    <t>New Glarus</t>
  </si>
  <si>
    <t xml:space="preserve"> Portage</t>
  </si>
  <si>
    <t>Amherst</t>
  </si>
  <si>
    <t>Stevens Point</t>
  </si>
  <si>
    <t xml:space="preserve"> Sauk</t>
  </si>
  <si>
    <t>Baraboo</t>
  </si>
  <si>
    <t>La Valle</t>
  </si>
  <si>
    <t>North Freedom</t>
  </si>
  <si>
    <t>Plain</t>
  </si>
  <si>
    <t>Prairie du Sac</t>
  </si>
  <si>
    <t>Reedsburg</t>
  </si>
  <si>
    <t>Rock Springs</t>
  </si>
  <si>
    <t>Sauk City</t>
  </si>
  <si>
    <t>Spring Green</t>
  </si>
  <si>
    <t xml:space="preserve"> Wood</t>
  </si>
  <si>
    <t>Arpin</t>
  </si>
  <si>
    <t>Marshfield</t>
  </si>
  <si>
    <t>Nekoosa</t>
  </si>
  <si>
    <t>Pittsville</t>
  </si>
  <si>
    <t>Vesper</t>
  </si>
  <si>
    <t>Wisconsin Rapids</t>
  </si>
  <si>
    <t>*all population data from 2014 Annual Report, except for Columbia County which is from 2015 data.</t>
  </si>
  <si>
    <t>*Total System Population=</t>
  </si>
  <si>
    <t>Total SCLS Flipster cost=</t>
  </si>
  <si>
    <t>SCLS 2017 Flipster Costs FINAL!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</si>
</sst>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%"/>
    <numFmt numFmtId="165" formatCode="&quot;$&quot;#,##0"/>
    <numFmt numFmtId="166" formatCode="&quot;$&quot;#,##0.00"/>
  </numFmts>
  <fonts count="14" x14ac:knownFonts="1">
    <font>
      <sz val="12"/>
      <color theme="1"/>
      <name val="Calibri"/>
      <family val="2"/>
      <scheme val="minor"/>
    </font>
    <font>
      <sz val="10"/>
      <name val="MS Sans Serif"/>
      <family val="2"/>
    </font>
    <font>
      <sz val="10"/>
      <name val="Times New Roman"/>
      <family val="1"/>
    </font>
    <font>
      <sz val="12"/>
      <color theme="1"/>
      <name val="Helvetica"/>
    </font>
    <font>
      <sz val="12"/>
      <name val="Helvetica"/>
    </font>
    <font>
      <b/>
      <u/>
      <sz val="12"/>
      <name val="Helvetic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Helvetica"/>
    </font>
    <font>
      <b/>
      <sz val="12"/>
      <color theme="0"/>
      <name val="Helvetica"/>
    </font>
    <font>
      <sz val="9"/>
      <color theme="1"/>
      <name val="Helvetica"/>
    </font>
    <font>
      <b/>
      <sz val="12"/>
      <name val="Helvetica"/>
    </font>
    <font>
      <sz val="8"/>
      <name val="Calibri"/>
      <family val="2"/>
      <scheme val="minor"/>
    </font>
    <font>
      <b/>
      <sz val="16"/>
      <color theme="1"/>
      <name val="Helvetica"/>
      <family val="2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3">
    <xf numFmtId="0" fontId="0" fillId="0" borderId="0" xfId="0"/>
    <xf numFmtId="3" fontId="2" fillId="0" borderId="0" xfId="2" applyNumberFormat="1" applyFont="1" applyFill="1" applyAlignment="1">
      <alignment horizontal="right"/>
    </xf>
    <xf numFmtId="0" fontId="3" fillId="0" borderId="0" xfId="0" applyFont="1"/>
    <xf numFmtId="0" fontId="4" fillId="0" borderId="0" xfId="1" quotePrefix="1" applyNumberFormat="1" applyFont="1" applyFill="1" applyAlignment="1">
      <alignment horizontal="left" indent="2"/>
    </xf>
    <xf numFmtId="3" fontId="4" fillId="0" borderId="0" xfId="2" applyNumberFormat="1" applyFont="1" applyFill="1" applyAlignment="1">
      <alignment horizontal="right"/>
    </xf>
    <xf numFmtId="0" fontId="3" fillId="0" borderId="0" xfId="0" applyFont="1" applyAlignment="1">
      <alignment wrapText="1"/>
    </xf>
    <xf numFmtId="164" fontId="3" fillId="0" borderId="0" xfId="0" applyNumberFormat="1" applyFont="1"/>
    <xf numFmtId="0" fontId="5" fillId="2" borderId="0" xfId="1" quotePrefix="1" applyNumberFormat="1" applyFont="1" applyFill="1" applyAlignment="1">
      <alignment horizontal="left" indent="1"/>
    </xf>
    <xf numFmtId="0" fontId="3" fillId="2" borderId="0" xfId="0" applyFont="1" applyFill="1"/>
    <xf numFmtId="0" fontId="5" fillId="3" borderId="0" xfId="1" quotePrefix="1" applyNumberFormat="1" applyFont="1" applyFill="1" applyAlignment="1">
      <alignment horizontal="left" indent="1"/>
    </xf>
    <xf numFmtId="3" fontId="4" fillId="3" borderId="0" xfId="2" applyNumberFormat="1" applyFont="1" applyFill="1" applyAlignment="1">
      <alignment horizontal="right"/>
    </xf>
    <xf numFmtId="164" fontId="3" fillId="3" borderId="0" xfId="0" applyNumberFormat="1" applyFont="1" applyFill="1"/>
    <xf numFmtId="0" fontId="5" fillId="4" borderId="0" xfId="1" quotePrefix="1" applyNumberFormat="1" applyFont="1" applyFill="1" applyAlignment="1">
      <alignment horizontal="left" indent="1"/>
    </xf>
    <xf numFmtId="3" fontId="4" fillId="4" borderId="0" xfId="2" applyNumberFormat="1" applyFont="1" applyFill="1" applyAlignment="1">
      <alignment horizontal="right"/>
    </xf>
    <xf numFmtId="164" fontId="3" fillId="4" borderId="0" xfId="0" applyNumberFormat="1" applyFont="1" applyFill="1"/>
    <xf numFmtId="0" fontId="5" fillId="5" borderId="0" xfId="1" quotePrefix="1" applyNumberFormat="1" applyFont="1" applyFill="1" applyAlignment="1">
      <alignment horizontal="left" indent="1"/>
    </xf>
    <xf numFmtId="3" fontId="4" fillId="5" borderId="0" xfId="2" applyNumberFormat="1" applyFont="1" applyFill="1" applyAlignment="1">
      <alignment horizontal="right"/>
    </xf>
    <xf numFmtId="164" fontId="3" fillId="5" borderId="0" xfId="0" applyNumberFormat="1" applyFont="1" applyFill="1"/>
    <xf numFmtId="0" fontId="5" fillId="6" borderId="0" xfId="1" quotePrefix="1" applyNumberFormat="1" applyFont="1" applyFill="1" applyAlignment="1">
      <alignment horizontal="left" indent="1"/>
    </xf>
    <xf numFmtId="3" fontId="4" fillId="6" borderId="0" xfId="2" applyNumberFormat="1" applyFont="1" applyFill="1" applyAlignment="1">
      <alignment horizontal="right"/>
    </xf>
    <xf numFmtId="164" fontId="3" fillId="6" borderId="0" xfId="0" applyNumberFormat="1" applyFont="1" applyFill="1"/>
    <xf numFmtId="0" fontId="5" fillId="7" borderId="0" xfId="1" quotePrefix="1" applyNumberFormat="1" applyFont="1" applyFill="1" applyAlignment="1">
      <alignment horizontal="left" indent="1"/>
    </xf>
    <xf numFmtId="3" fontId="4" fillId="7" borderId="0" xfId="2" applyNumberFormat="1" applyFont="1" applyFill="1" applyAlignment="1">
      <alignment horizontal="right"/>
    </xf>
    <xf numFmtId="164" fontId="3" fillId="7" borderId="0" xfId="0" applyNumberFormat="1" applyFont="1" applyFill="1"/>
    <xf numFmtId="0" fontId="5" fillId="8" borderId="0" xfId="1" quotePrefix="1" applyNumberFormat="1" applyFont="1" applyFill="1" applyAlignment="1">
      <alignment horizontal="left" indent="1"/>
    </xf>
    <xf numFmtId="3" fontId="4" fillId="8" borderId="0" xfId="2" applyNumberFormat="1" applyFont="1" applyFill="1" applyAlignment="1">
      <alignment horizontal="right"/>
    </xf>
    <xf numFmtId="164" fontId="3" fillId="8" borderId="0" xfId="0" applyNumberFormat="1" applyFont="1" applyFill="1"/>
    <xf numFmtId="166" fontId="3" fillId="0" borderId="0" xfId="0" applyNumberFormat="1" applyFont="1"/>
    <xf numFmtId="166" fontId="3" fillId="3" borderId="0" xfId="0" applyNumberFormat="1" applyFont="1" applyFill="1"/>
    <xf numFmtId="166" fontId="3" fillId="4" borderId="0" xfId="0" applyNumberFormat="1" applyFont="1" applyFill="1"/>
    <xf numFmtId="166" fontId="3" fillId="5" borderId="0" xfId="0" applyNumberFormat="1" applyFont="1" applyFill="1"/>
    <xf numFmtId="166" fontId="3" fillId="6" borderId="0" xfId="0" applyNumberFormat="1" applyFont="1" applyFill="1"/>
    <xf numFmtId="166" fontId="3" fillId="7" borderId="0" xfId="0" applyNumberFormat="1" applyFont="1" applyFill="1"/>
    <xf numFmtId="166" fontId="3" fillId="8" borderId="0" xfId="0" applyNumberFormat="1" applyFont="1" applyFill="1"/>
    <xf numFmtId="3" fontId="9" fillId="9" borderId="0" xfId="0" applyNumberFormat="1" applyFont="1" applyFill="1" applyAlignment="1">
      <alignment horizontal="left"/>
    </xf>
    <xf numFmtId="165" fontId="9" fillId="10" borderId="0" xfId="0" applyNumberFormat="1" applyFont="1" applyFill="1" applyAlignment="1">
      <alignment horizontal="left"/>
    </xf>
    <xf numFmtId="0" fontId="10" fillId="0" borderId="0" xfId="0" applyFont="1" applyAlignment="1">
      <alignment vertical="center"/>
    </xf>
    <xf numFmtId="3" fontId="4" fillId="11" borderId="0" xfId="2" applyNumberFormat="1" applyFont="1" applyFill="1" applyAlignment="1">
      <alignment horizontal="right"/>
    </xf>
    <xf numFmtId="3" fontId="11" fillId="11" borderId="0" xfId="2" applyNumberFormat="1" applyFont="1" applyFill="1" applyAlignment="1">
      <alignment horizontal="right"/>
    </xf>
    <xf numFmtId="164" fontId="3" fillId="0" borderId="0" xfId="0" applyNumberFormat="1" applyFont="1" applyFill="1"/>
    <xf numFmtId="166" fontId="3" fillId="0" borderId="0" xfId="0" applyNumberFormat="1" applyFont="1" applyFill="1"/>
    <xf numFmtId="0" fontId="3" fillId="0" borderId="0" xfId="0" applyFont="1" applyFill="1"/>
    <xf numFmtId="0" fontId="3" fillId="0" borderId="0" xfId="0" applyFont="1" applyBorder="1"/>
    <xf numFmtId="0" fontId="3" fillId="0" borderId="0" xfId="0" applyFont="1" applyFill="1" applyBorder="1"/>
    <xf numFmtId="3" fontId="3" fillId="0" borderId="0" xfId="0" applyNumberFormat="1" applyFont="1" applyFill="1" applyBorder="1"/>
    <xf numFmtId="3" fontId="3" fillId="0" borderId="0" xfId="0" applyNumberFormat="1" applyFont="1" applyBorder="1"/>
    <xf numFmtId="3" fontId="3" fillId="0" borderId="0" xfId="0" applyNumberFormat="1" applyFont="1"/>
    <xf numFmtId="0" fontId="3" fillId="0" borderId="0" xfId="0" applyFont="1" applyAlignment="1">
      <alignment horizontal="center" wrapText="1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9" fillId="9" borderId="0" xfId="1" applyNumberFormat="1" applyFont="1" applyFill="1" applyAlignment="1">
      <alignment horizontal="right"/>
    </xf>
    <xf numFmtId="0" fontId="9" fillId="10" borderId="0" xfId="0" applyFont="1" applyFill="1" applyAlignment="1">
      <alignment horizontal="right"/>
    </xf>
  </cellXfs>
  <cellStyles count="5">
    <cellStyle name="Followed Hyperlink" xfId="4" builtinId="9" hidden="1"/>
    <cellStyle name="Hyperlink" xfId="3" builtinId="8" hidden="1"/>
    <cellStyle name="Normal" xfId="0" builtinId="0"/>
    <cellStyle name="Normal 3" xfId="2"/>
    <cellStyle name="Normal_2002 public library data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abSelected="1" zoomScaleNormal="100" workbookViewId="0">
      <selection activeCell="F15" sqref="F15"/>
    </sheetView>
  </sheetViews>
  <sheetFormatPr defaultColWidth="21.25" defaultRowHeight="15" x14ac:dyDescent="0.2"/>
  <cols>
    <col min="1" max="1" width="31.75" style="2" customWidth="1"/>
    <col min="2" max="2" width="15.5" style="2" customWidth="1"/>
    <col min="3" max="3" width="18" style="2" customWidth="1"/>
    <col min="4" max="16384" width="21.25" style="2"/>
  </cols>
  <sheetData>
    <row r="1" spans="1:7" ht="25.15" customHeight="1" x14ac:dyDescent="0.2">
      <c r="A1" s="48" t="s">
        <v>71</v>
      </c>
      <c r="B1" s="49"/>
      <c r="C1" s="49"/>
      <c r="D1" s="49"/>
    </row>
    <row r="2" spans="1:7" s="5" customFormat="1" ht="46.9" customHeight="1" x14ac:dyDescent="0.2">
      <c r="A2" s="47" t="s">
        <v>0</v>
      </c>
      <c r="B2" s="47" t="s">
        <v>1</v>
      </c>
      <c r="C2" s="47" t="s">
        <v>2</v>
      </c>
      <c r="D2" s="47" t="s">
        <v>3</v>
      </c>
      <c r="F2" s="47" t="s">
        <v>4</v>
      </c>
      <c r="G2" s="47" t="s">
        <v>5</v>
      </c>
    </row>
    <row r="3" spans="1:7" ht="15.75" x14ac:dyDescent="0.25">
      <c r="A3" s="7" t="s">
        <v>6</v>
      </c>
      <c r="B3" s="8"/>
      <c r="C3" s="8"/>
      <c r="D3" s="8"/>
    </row>
    <row r="4" spans="1:7" x14ac:dyDescent="0.2">
      <c r="A4" s="3" t="s">
        <v>7</v>
      </c>
      <c r="B4" s="4">
        <f>SUM(F4+G4)</f>
        <v>18026</v>
      </c>
      <c r="C4" s="6">
        <f>B4/C66</f>
        <v>2.1715429809143708E-2</v>
      </c>
      <c r="D4" s="27">
        <f>C4*C67</f>
        <v>471.65913545460137</v>
      </c>
      <c r="F4" s="4">
        <v>18026</v>
      </c>
      <c r="G4" s="4">
        <v>0</v>
      </c>
    </row>
    <row r="5" spans="1:7" x14ac:dyDescent="0.2">
      <c r="A5" s="3" t="s">
        <v>8</v>
      </c>
      <c r="B5" s="4">
        <f>SUM(F5+G5)</f>
        <v>2758</v>
      </c>
      <c r="C5" s="6">
        <f>B5/C66</f>
        <v>3.3224872635980443E-3</v>
      </c>
      <c r="D5" s="27">
        <f>C5*C67</f>
        <v>72.164423365349521</v>
      </c>
      <c r="F5" s="4">
        <v>2758</v>
      </c>
      <c r="G5" s="4">
        <v>0</v>
      </c>
    </row>
    <row r="6" spans="1:7" ht="15.75" x14ac:dyDescent="0.25">
      <c r="A6" s="9" t="s">
        <v>9</v>
      </c>
      <c r="B6" s="10"/>
      <c r="C6" s="11"/>
      <c r="D6" s="28"/>
      <c r="F6" s="4"/>
      <c r="G6" s="4"/>
    </row>
    <row r="7" spans="1:7" x14ac:dyDescent="0.2">
      <c r="A7" s="3" t="s">
        <v>10</v>
      </c>
      <c r="B7" s="4">
        <f t="shared" ref="B7:B16" si="0">SUM(F7+G7)</f>
        <v>2358</v>
      </c>
      <c r="C7" s="6">
        <f>B7/C66</f>
        <v>2.8406181898347309E-3</v>
      </c>
      <c r="D7" s="27">
        <f>C7*C67</f>
        <v>61.698227083210355</v>
      </c>
      <c r="E7" s="42"/>
      <c r="F7" s="44">
        <v>765</v>
      </c>
      <c r="G7" s="44">
        <v>1593</v>
      </c>
    </row>
    <row r="8" spans="1:7" x14ac:dyDescent="0.2">
      <c r="A8" s="3" t="s">
        <v>11</v>
      </c>
      <c r="B8" s="4">
        <f t="shared" si="0"/>
        <v>9948</v>
      </c>
      <c r="C8" s="6">
        <f>B8/C66</f>
        <v>1.1984083864493598E-2</v>
      </c>
      <c r="D8" s="27">
        <f>C8*C67</f>
        <v>260.29430153680096</v>
      </c>
      <c r="E8" s="45"/>
      <c r="F8" s="44">
        <v>5042</v>
      </c>
      <c r="G8" s="44">
        <v>4906</v>
      </c>
    </row>
    <row r="9" spans="1:7" x14ac:dyDescent="0.2">
      <c r="A9" s="3" t="s">
        <v>12</v>
      </c>
      <c r="B9" s="4">
        <f t="shared" si="0"/>
        <v>7812</v>
      </c>
      <c r="C9" s="6">
        <f>B9/C66</f>
        <v>9.4109030105975055E-3</v>
      </c>
      <c r="D9" s="27">
        <f>C9*C67</f>
        <v>204.40481339017782</v>
      </c>
      <c r="E9" s="42"/>
      <c r="F9" s="44">
        <v>3071</v>
      </c>
      <c r="G9" s="44">
        <v>4741</v>
      </c>
    </row>
    <row r="10" spans="1:7" x14ac:dyDescent="0.2">
      <c r="A10" s="3" t="s">
        <v>13</v>
      </c>
      <c r="B10" s="4">
        <f t="shared" si="0"/>
        <v>3728</v>
      </c>
      <c r="C10" s="6">
        <f>B10/C66</f>
        <v>4.4910197674740788E-3</v>
      </c>
      <c r="D10" s="27">
        <f>C10*C67</f>
        <v>97.544949349536992</v>
      </c>
      <c r="E10" s="42"/>
      <c r="F10" s="44">
        <v>2110</v>
      </c>
      <c r="G10" s="44">
        <v>1618</v>
      </c>
    </row>
    <row r="11" spans="1:7" x14ac:dyDescent="0.2">
      <c r="A11" s="3" t="s">
        <v>14</v>
      </c>
      <c r="B11" s="4">
        <f t="shared" si="0"/>
        <v>19313</v>
      </c>
      <c r="C11" s="6">
        <f>B11/C66</f>
        <v>2.3265843553977168E-2</v>
      </c>
      <c r="D11" s="27">
        <f>C11*C67</f>
        <v>505.3341219923841</v>
      </c>
      <c r="E11" s="42"/>
      <c r="F11" s="44">
        <v>10281</v>
      </c>
      <c r="G11" s="44">
        <v>9032</v>
      </c>
    </row>
    <row r="12" spans="1:7" x14ac:dyDescent="0.2">
      <c r="A12" s="3" t="s">
        <v>15</v>
      </c>
      <c r="B12" s="4">
        <f t="shared" si="0"/>
        <v>6930</v>
      </c>
      <c r="C12" s="6">
        <f>B12/C66</f>
        <v>8.3483817029494003E-3</v>
      </c>
      <c r="D12" s="27">
        <f>C12*C67</f>
        <v>181.32685058806098</v>
      </c>
      <c r="E12" s="42"/>
      <c r="F12" s="44">
        <v>2531</v>
      </c>
      <c r="G12" s="44">
        <v>4399</v>
      </c>
    </row>
    <row r="13" spans="1:7" s="41" customFormat="1" x14ac:dyDescent="0.2">
      <c r="A13" s="3" t="s">
        <v>16</v>
      </c>
      <c r="B13" s="4">
        <f t="shared" si="0"/>
        <v>2720</v>
      </c>
      <c r="C13" s="39">
        <f>B13/C66</f>
        <v>3.2767097015905292E-3</v>
      </c>
      <c r="D13" s="40">
        <f>C13*C67</f>
        <v>71.170134718546294</v>
      </c>
      <c r="E13" s="43"/>
      <c r="F13" s="44">
        <v>1805</v>
      </c>
      <c r="G13" s="43">
        <v>915</v>
      </c>
    </row>
    <row r="14" spans="1:7" x14ac:dyDescent="0.2">
      <c r="A14" s="3" t="s">
        <v>17</v>
      </c>
      <c r="B14" s="4">
        <f t="shared" si="0"/>
        <v>2404</v>
      </c>
      <c r="C14" s="6">
        <f>B14/C66</f>
        <v>2.8960331333175121E-3</v>
      </c>
      <c r="D14" s="27">
        <f>C14*C67</f>
        <v>62.90183965565636</v>
      </c>
      <c r="E14" s="42"/>
      <c r="F14" s="44">
        <v>1062</v>
      </c>
      <c r="G14" s="44">
        <v>1342</v>
      </c>
    </row>
    <row r="15" spans="1:7" x14ac:dyDescent="0.2">
      <c r="A15" s="3" t="s">
        <v>18</v>
      </c>
      <c r="B15" s="4">
        <f t="shared" si="0"/>
        <v>6236</v>
      </c>
      <c r="C15" s="6">
        <f>B15/C66</f>
        <v>7.5123388599700521E-3</v>
      </c>
      <c r="D15" s="27">
        <f>C15*C67</f>
        <v>163.16800003854954</v>
      </c>
      <c r="E15" s="42"/>
      <c r="F15" s="44">
        <v>5596</v>
      </c>
      <c r="G15" s="44">
        <v>640</v>
      </c>
    </row>
    <row r="16" spans="1:7" x14ac:dyDescent="0.2">
      <c r="A16" s="3" t="s">
        <v>19</v>
      </c>
      <c r="B16" s="4">
        <f t="shared" si="0"/>
        <v>991</v>
      </c>
      <c r="C16" s="6">
        <f>B16/C66</f>
        <v>1.1938306302486084E-3</v>
      </c>
      <c r="D16" s="27">
        <f>C16*C67</f>
        <v>25.930001288999776</v>
      </c>
      <c r="E16" s="42"/>
      <c r="F16" s="44">
        <v>755</v>
      </c>
      <c r="G16" s="44">
        <v>236</v>
      </c>
    </row>
    <row r="17" spans="1:9" ht="15.75" x14ac:dyDescent="0.25">
      <c r="A17" s="12" t="s">
        <v>20</v>
      </c>
      <c r="B17" s="13"/>
      <c r="C17" s="14"/>
      <c r="D17" s="29"/>
      <c r="F17" s="4"/>
      <c r="G17" s="4"/>
    </row>
    <row r="18" spans="1:9" x14ac:dyDescent="0.2">
      <c r="A18" s="3" t="s">
        <v>21</v>
      </c>
      <c r="B18" s="4">
        <f t="shared" ref="B18:B37" si="1">SUM(F18+G18)</f>
        <v>2375</v>
      </c>
      <c r="C18" s="6">
        <f>B18/C66</f>
        <v>2.8610976254696717E-3</v>
      </c>
      <c r="D18" s="27">
        <f>C18*C67</f>
        <v>62.143040425201271</v>
      </c>
      <c r="F18" s="4">
        <v>2375</v>
      </c>
      <c r="G18" s="4">
        <v>0</v>
      </c>
      <c r="H18" s="50" t="s">
        <v>22</v>
      </c>
      <c r="I18" s="50"/>
    </row>
    <row r="19" spans="1:9" x14ac:dyDescent="0.2">
      <c r="A19" s="3" t="s">
        <v>23</v>
      </c>
      <c r="B19" s="4">
        <f t="shared" si="1"/>
        <v>1352</v>
      </c>
      <c r="C19" s="6">
        <f>B19/C66</f>
        <v>1.6287174693199985E-3</v>
      </c>
      <c r="D19" s="27">
        <f>C19*C67</f>
        <v>35.375743433630369</v>
      </c>
      <c r="F19" s="4">
        <v>1352</v>
      </c>
      <c r="G19" s="4">
        <v>0</v>
      </c>
      <c r="H19" s="50"/>
      <c r="I19" s="50"/>
    </row>
    <row r="20" spans="1:9" x14ac:dyDescent="0.2">
      <c r="A20" s="3" t="s">
        <v>24</v>
      </c>
      <c r="B20" s="4">
        <f t="shared" si="1"/>
        <v>1461</v>
      </c>
      <c r="C20" s="6">
        <f>B20/C66</f>
        <v>1.7600267919205012E-3</v>
      </c>
      <c r="D20" s="27">
        <f>C20*C67</f>
        <v>38.227781920513287</v>
      </c>
      <c r="F20" s="4">
        <v>1461</v>
      </c>
      <c r="G20" s="4">
        <v>0</v>
      </c>
      <c r="H20" s="50"/>
      <c r="I20" s="50"/>
    </row>
    <row r="21" spans="1:9" x14ac:dyDescent="0.2">
      <c r="A21" s="3" t="s">
        <v>25</v>
      </c>
      <c r="B21" s="4">
        <f t="shared" si="1"/>
        <v>3596</v>
      </c>
      <c r="C21" s="6">
        <f>B21/C66</f>
        <v>4.3320029731321848E-3</v>
      </c>
      <c r="D21" s="27">
        <f>C21*C67</f>
        <v>94.09110457643105</v>
      </c>
      <c r="F21" s="4">
        <v>3596</v>
      </c>
      <c r="G21" s="4">
        <v>0</v>
      </c>
      <c r="H21" s="50"/>
      <c r="I21" s="50"/>
    </row>
    <row r="22" spans="1:9" x14ac:dyDescent="0.2">
      <c r="A22" s="3" t="s">
        <v>26</v>
      </c>
      <c r="B22" s="4">
        <f t="shared" si="1"/>
        <v>2413</v>
      </c>
      <c r="C22" s="6">
        <f>B22/C66</f>
        <v>2.9068751874771867E-3</v>
      </c>
      <c r="D22" s="27">
        <f>C22*C67</f>
        <v>63.137329072004498</v>
      </c>
      <c r="F22" s="4">
        <v>2413</v>
      </c>
      <c r="G22" s="4">
        <v>0</v>
      </c>
      <c r="H22" s="50"/>
      <c r="I22" s="50"/>
    </row>
    <row r="23" spans="1:9" x14ac:dyDescent="0.2">
      <c r="A23" s="3" t="s">
        <v>27</v>
      </c>
      <c r="B23" s="4">
        <f t="shared" si="1"/>
        <v>9129</v>
      </c>
      <c r="C23" s="6">
        <f>B23/C66</f>
        <v>1.0997456935963214E-2</v>
      </c>
      <c r="D23" s="27">
        <f>C23*C67</f>
        <v>238.86476464912101</v>
      </c>
      <c r="F23" s="4">
        <v>9129</v>
      </c>
      <c r="G23" s="4">
        <v>0</v>
      </c>
    </row>
    <row r="24" spans="1:9" x14ac:dyDescent="0.2">
      <c r="A24" s="3" t="s">
        <v>28</v>
      </c>
      <c r="B24" s="4">
        <f t="shared" si="1"/>
        <v>26090</v>
      </c>
      <c r="C24" s="6">
        <f>B24/C66</f>
        <v>3.1429910336212098E-2</v>
      </c>
      <c r="D24" s="27">
        <f>C24*C67</f>
        <v>682.65765250252673</v>
      </c>
      <c r="F24" s="4">
        <v>26090</v>
      </c>
      <c r="G24" s="4">
        <v>0</v>
      </c>
    </row>
    <row r="25" spans="1:9" x14ac:dyDescent="0.2">
      <c r="A25" s="3" t="s">
        <v>29</v>
      </c>
      <c r="B25" s="4">
        <f t="shared" si="1"/>
        <v>240153</v>
      </c>
      <c r="C25" s="6">
        <f>B25/C66</f>
        <v>0.28930575917870233</v>
      </c>
      <c r="D25" s="27">
        <f>C25*C67</f>
        <v>6283.7210893614147</v>
      </c>
      <c r="F25" s="4">
        <v>240153</v>
      </c>
      <c r="G25" s="4">
        <v>0</v>
      </c>
    </row>
    <row r="26" spans="1:9" ht="15.75" x14ac:dyDescent="0.25">
      <c r="A26" s="3" t="s">
        <v>30</v>
      </c>
      <c r="B26" s="4">
        <f t="shared" si="1"/>
        <v>92562</v>
      </c>
      <c r="C26" s="6">
        <f>B26/C66</f>
        <v>0.11150691301419947</v>
      </c>
      <c r="D26" s="27">
        <f>C26*C67</f>
        <v>2421.9301506684124</v>
      </c>
      <c r="F26" s="38">
        <v>92562</v>
      </c>
      <c r="G26" s="37">
        <v>0</v>
      </c>
    </row>
    <row r="27" spans="1:9" x14ac:dyDescent="0.2">
      <c r="A27" s="3" t="s">
        <v>31</v>
      </c>
      <c r="B27" s="4">
        <f t="shared" si="1"/>
        <v>3859</v>
      </c>
      <c r="C27" s="6">
        <f>B27/C66</f>
        <v>4.6488318891315635E-3</v>
      </c>
      <c r="D27" s="27">
        <f>C27*C67</f>
        <v>100.97262863193755</v>
      </c>
      <c r="F27" s="4">
        <v>3859</v>
      </c>
      <c r="G27" s="4">
        <v>0</v>
      </c>
    </row>
    <row r="28" spans="1:9" x14ac:dyDescent="0.2">
      <c r="A28" s="3" t="s">
        <v>32</v>
      </c>
      <c r="B28" s="4">
        <f t="shared" si="1"/>
        <v>1664</v>
      </c>
      <c r="C28" s="6">
        <f>B28/C66</f>
        <v>2.0045753468553827E-3</v>
      </c>
      <c r="D28" s="27">
        <f>C28*C67</f>
        <v>43.539376533698913</v>
      </c>
      <c r="F28" s="4">
        <v>1664</v>
      </c>
      <c r="G28" s="4">
        <v>0</v>
      </c>
    </row>
    <row r="29" spans="1:9" x14ac:dyDescent="0.2">
      <c r="A29" s="3" t="s">
        <v>33</v>
      </c>
      <c r="B29" s="4">
        <f t="shared" si="1"/>
        <v>7902</v>
      </c>
      <c r="C29" s="6">
        <f>B29/C66</f>
        <v>9.5193235521942518E-3</v>
      </c>
      <c r="D29" s="27">
        <f>C29*C67</f>
        <v>206.75970755365915</v>
      </c>
      <c r="F29" s="4">
        <v>7902</v>
      </c>
      <c r="G29" s="4">
        <v>0</v>
      </c>
    </row>
    <row r="30" spans="1:9" x14ac:dyDescent="0.2">
      <c r="A30" s="3" t="s">
        <v>34</v>
      </c>
      <c r="B30" s="4">
        <f t="shared" si="1"/>
        <v>18323</v>
      </c>
      <c r="C30" s="6">
        <f>B30/C66</f>
        <v>2.2073217596412967E-2</v>
      </c>
      <c r="D30" s="27">
        <f>C30*C67</f>
        <v>479.43028619408966</v>
      </c>
      <c r="F30" s="4">
        <v>18323</v>
      </c>
      <c r="G30" s="4">
        <v>0</v>
      </c>
    </row>
    <row r="31" spans="1:9" x14ac:dyDescent="0.2">
      <c r="A31" s="3" t="s">
        <v>35</v>
      </c>
      <c r="B31" s="4">
        <f t="shared" si="1"/>
        <v>7573</v>
      </c>
      <c r="C31" s="6">
        <f>B31/C66</f>
        <v>9.1229862390239252E-3</v>
      </c>
      <c r="D31" s="27">
        <f>C31*C67</f>
        <v>198.15126111159967</v>
      </c>
      <c r="F31" s="4">
        <v>7573</v>
      </c>
      <c r="G31" s="4">
        <v>0</v>
      </c>
    </row>
    <row r="32" spans="1:9" x14ac:dyDescent="0.2">
      <c r="A32" s="3" t="s">
        <v>36</v>
      </c>
      <c r="B32" s="4">
        <f t="shared" si="1"/>
        <v>7088</v>
      </c>
      <c r="C32" s="6">
        <f>B32/C66</f>
        <v>8.538719987085908E-3</v>
      </c>
      <c r="D32" s="27">
        <f>C32*C67</f>
        <v>185.46099811950592</v>
      </c>
      <c r="F32" s="4">
        <v>7088</v>
      </c>
      <c r="G32" s="4">
        <v>0</v>
      </c>
    </row>
    <row r="33" spans="1:7" x14ac:dyDescent="0.2">
      <c r="A33" s="3" t="s">
        <v>37</v>
      </c>
      <c r="B33" s="4">
        <f t="shared" si="1"/>
        <v>9420</v>
      </c>
      <c r="C33" s="6">
        <f>B33/C66</f>
        <v>1.1348016687126025E-2</v>
      </c>
      <c r="D33" s="27">
        <f>C33*C67</f>
        <v>246.47892244437728</v>
      </c>
      <c r="F33" s="4">
        <v>9420</v>
      </c>
      <c r="G33" s="4">
        <v>0</v>
      </c>
    </row>
    <row r="34" spans="1:7" x14ac:dyDescent="0.2">
      <c r="A34" s="3" t="s">
        <v>38</v>
      </c>
      <c r="B34" s="4">
        <f t="shared" si="1"/>
        <v>12641</v>
      </c>
      <c r="C34" s="6">
        <f>B34/C66</f>
        <v>1.5228267403605103E-2</v>
      </c>
      <c r="D34" s="27">
        <f>C34*C67</f>
        <v>330.7579680063028</v>
      </c>
      <c r="F34" s="4">
        <v>12641</v>
      </c>
      <c r="G34" s="4">
        <v>0</v>
      </c>
    </row>
    <row r="35" spans="1:7" x14ac:dyDescent="0.2">
      <c r="A35" s="3" t="s">
        <v>39</v>
      </c>
      <c r="B35" s="4">
        <f t="shared" si="1"/>
        <v>31213</v>
      </c>
      <c r="C35" s="6">
        <f>B35/C66</f>
        <v>3.7601448498435733E-2</v>
      </c>
      <c r="D35" s="27">
        <f>C35*C67</f>
        <v>816.70346138602406</v>
      </c>
      <c r="F35" s="4">
        <v>31213</v>
      </c>
      <c r="G35" s="4">
        <v>0</v>
      </c>
    </row>
    <row r="36" spans="1:7" x14ac:dyDescent="0.2">
      <c r="A36" s="3" t="s">
        <v>40</v>
      </c>
      <c r="B36" s="4">
        <f t="shared" si="1"/>
        <v>11343</v>
      </c>
      <c r="C36" s="6">
        <f>B36/C66</f>
        <v>1.3664602259243153E-2</v>
      </c>
      <c r="D36" s="27">
        <f>C36*C67</f>
        <v>296.79516107076125</v>
      </c>
      <c r="F36" s="4">
        <v>11343</v>
      </c>
      <c r="G36" s="4">
        <v>0</v>
      </c>
    </row>
    <row r="37" spans="1:7" x14ac:dyDescent="0.2">
      <c r="A37" s="3" t="s">
        <v>41</v>
      </c>
      <c r="B37" s="4">
        <f t="shared" si="1"/>
        <v>12622</v>
      </c>
      <c r="C37" s="6">
        <f>B37/C66</f>
        <v>1.5205378622601346E-2</v>
      </c>
      <c r="D37" s="27">
        <f>C37*C67</f>
        <v>330.26082368290122</v>
      </c>
      <c r="F37" s="4">
        <v>12622</v>
      </c>
      <c r="G37" s="4">
        <v>0</v>
      </c>
    </row>
    <row r="38" spans="1:7" ht="15.75" x14ac:dyDescent="0.25">
      <c r="A38" s="15" t="s">
        <v>42</v>
      </c>
      <c r="B38" s="16"/>
      <c r="C38" s="17"/>
      <c r="D38" s="30"/>
      <c r="F38" s="4"/>
      <c r="G38" s="4"/>
    </row>
    <row r="39" spans="1:7" x14ac:dyDescent="0.2">
      <c r="A39" s="3" t="s">
        <v>43</v>
      </c>
      <c r="B39" s="4">
        <f>SUM(F39+G39)</f>
        <v>2696</v>
      </c>
      <c r="C39" s="6">
        <f>B39/C66</f>
        <v>3.2477975571647308E-3</v>
      </c>
      <c r="D39" s="27">
        <f>C39*C67</f>
        <v>70.542162941617946</v>
      </c>
      <c r="F39" s="4">
        <v>2119</v>
      </c>
      <c r="G39" s="4">
        <v>577</v>
      </c>
    </row>
    <row r="40" spans="1:7" x14ac:dyDescent="0.2">
      <c r="A40" s="3" t="s">
        <v>44</v>
      </c>
      <c r="B40" s="4">
        <f>SUM(F40+G40)</f>
        <v>5924</v>
      </c>
      <c r="C40" s="6">
        <f>B40/C66</f>
        <v>7.1364809824346672E-3</v>
      </c>
      <c r="D40" s="27">
        <f>C40*C67</f>
        <v>155.00436693848098</v>
      </c>
      <c r="F40" s="4">
        <v>3291</v>
      </c>
      <c r="G40" s="4">
        <v>2633</v>
      </c>
    </row>
    <row r="41" spans="1:7" x14ac:dyDescent="0.2">
      <c r="A41" s="3" t="s">
        <v>45</v>
      </c>
      <c r="B41" s="4">
        <f>SUM(F41+G41)</f>
        <v>18144</v>
      </c>
      <c r="C41" s="6">
        <f>B41/C66</f>
        <v>2.1857581185903883E-2</v>
      </c>
      <c r="D41" s="27">
        <f>C41*C67</f>
        <v>474.74666335783235</v>
      </c>
      <c r="F41" s="4">
        <v>15758</v>
      </c>
      <c r="G41" s="4">
        <v>2386</v>
      </c>
    </row>
    <row r="42" spans="1:7" x14ac:dyDescent="0.2">
      <c r="A42" s="3" t="s">
        <v>46</v>
      </c>
      <c r="B42" s="4">
        <f>SUM(F42+G42)</f>
        <v>3968</v>
      </c>
      <c r="C42" s="6">
        <f>B42/C66</f>
        <v>4.7801412117320667E-3</v>
      </c>
      <c r="D42" s="27">
        <f>C42*C67</f>
        <v>103.82466711882049</v>
      </c>
      <c r="F42" s="4">
        <v>1218</v>
      </c>
      <c r="G42" s="4">
        <v>2750</v>
      </c>
    </row>
    <row r="43" spans="1:7" x14ac:dyDescent="0.2">
      <c r="A43" s="3" t="s">
        <v>47</v>
      </c>
      <c r="B43" s="4">
        <f>SUM(F43+G43)</f>
        <v>5647</v>
      </c>
      <c r="C43" s="6">
        <f>B43/C66</f>
        <v>6.8027866488535732E-3</v>
      </c>
      <c r="D43" s="27">
        <f>C43*C67</f>
        <v>147.7565260130996</v>
      </c>
      <c r="F43" s="4">
        <v>2165</v>
      </c>
      <c r="G43" s="4">
        <v>3482</v>
      </c>
    </row>
    <row r="44" spans="1:7" ht="15.75" x14ac:dyDescent="0.25">
      <c r="A44" s="18" t="s">
        <v>48</v>
      </c>
      <c r="B44" s="19"/>
      <c r="C44" s="20"/>
      <c r="D44" s="31"/>
      <c r="F44" s="4"/>
      <c r="G44" s="4"/>
    </row>
    <row r="45" spans="1:7" x14ac:dyDescent="0.2">
      <c r="A45" s="3" t="s">
        <v>49</v>
      </c>
      <c r="B45" s="4">
        <f t="shared" ref="B45:B56" si="2">SUM(F45+G45)</f>
        <v>1048</v>
      </c>
      <c r="C45" s="6">
        <f>B45/C66</f>
        <v>1.2624969732598803E-3</v>
      </c>
      <c r="D45" s="27">
        <f>C45*C67</f>
        <v>27.421434259204602</v>
      </c>
      <c r="F45" s="4">
        <v>1048</v>
      </c>
      <c r="G45" s="4">
        <v>0</v>
      </c>
    </row>
    <row r="46" spans="1:7" x14ac:dyDescent="0.2">
      <c r="A46" s="3" t="s">
        <v>50</v>
      </c>
      <c r="B46" s="4">
        <f t="shared" si="2"/>
        <v>69834</v>
      </c>
      <c r="C46" s="6">
        <f>B46/C66</f>
        <v>8.4127112242968025E-2</v>
      </c>
      <c r="D46" s="27">
        <f>C46*C67</f>
        <v>1827.2408779172656</v>
      </c>
      <c r="F46" s="4">
        <v>69834</v>
      </c>
      <c r="G46" s="4">
        <v>0</v>
      </c>
    </row>
    <row r="47" spans="1:7" ht="15.75" x14ac:dyDescent="0.25">
      <c r="A47" s="21" t="s">
        <v>51</v>
      </c>
      <c r="B47" s="22">
        <f t="shared" si="2"/>
        <v>0</v>
      </c>
      <c r="C47" s="23"/>
      <c r="D47" s="32"/>
      <c r="F47" s="4"/>
      <c r="G47" s="4"/>
    </row>
    <row r="48" spans="1:7" x14ac:dyDescent="0.2">
      <c r="A48" s="3" t="s">
        <v>52</v>
      </c>
      <c r="B48" s="4">
        <f t="shared" si="2"/>
        <v>18509</v>
      </c>
      <c r="C48" s="6">
        <f>B48/C66</f>
        <v>2.2297286715712909E-2</v>
      </c>
      <c r="D48" s="27">
        <f>C48*C67</f>
        <v>484.29706746528439</v>
      </c>
      <c r="F48" s="4">
        <v>11985</v>
      </c>
      <c r="G48" s="4">
        <v>6524</v>
      </c>
    </row>
    <row r="49" spans="1:7" x14ac:dyDescent="0.2">
      <c r="A49" s="3" t="s">
        <v>53</v>
      </c>
      <c r="B49" s="4">
        <f t="shared" si="2"/>
        <v>1149</v>
      </c>
      <c r="C49" s="6">
        <f>B49/C66</f>
        <v>1.384168914385117E-3</v>
      </c>
      <c r="D49" s="27">
        <f>C49*C67</f>
        <v>30.064148820444739</v>
      </c>
      <c r="F49" s="4">
        <v>358</v>
      </c>
      <c r="G49" s="4">
        <v>791</v>
      </c>
    </row>
    <row r="50" spans="1:7" x14ac:dyDescent="0.2">
      <c r="A50" s="3" t="s">
        <v>54</v>
      </c>
      <c r="B50" s="4">
        <f t="shared" si="2"/>
        <v>1413</v>
      </c>
      <c r="C50" s="6">
        <f>B50/C66</f>
        <v>1.7022025030689037E-3</v>
      </c>
      <c r="D50" s="27">
        <f>C50*C67</f>
        <v>36.971838366656591</v>
      </c>
      <c r="F50" s="4">
        <v>686</v>
      </c>
      <c r="G50" s="4">
        <v>727</v>
      </c>
    </row>
    <row r="51" spans="1:7" x14ac:dyDescent="0.2">
      <c r="A51" s="3" t="s">
        <v>55</v>
      </c>
      <c r="B51" s="4">
        <f t="shared" si="2"/>
        <v>2464</v>
      </c>
      <c r="C51" s="6">
        <f>B51/C66</f>
        <v>2.9683134943820091E-3</v>
      </c>
      <c r="D51" s="27">
        <f>C51*C67</f>
        <v>64.47176909797723</v>
      </c>
      <c r="F51" s="4">
        <v>771</v>
      </c>
      <c r="G51" s="4">
        <v>1693</v>
      </c>
    </row>
    <row r="52" spans="1:7" x14ac:dyDescent="0.2">
      <c r="A52" s="3" t="s">
        <v>56</v>
      </c>
      <c r="B52" s="4">
        <f t="shared" si="2"/>
        <v>6125</v>
      </c>
      <c r="C52" s="6">
        <f>B52/C66</f>
        <v>7.3786201920007328E-3</v>
      </c>
      <c r="D52" s="27">
        <f>C52*C67</f>
        <v>160.26363057025591</v>
      </c>
      <c r="F52" s="4">
        <v>4023</v>
      </c>
      <c r="G52" s="4">
        <v>2102</v>
      </c>
    </row>
    <row r="53" spans="1:7" x14ac:dyDescent="0.2">
      <c r="A53" s="3" t="s">
        <v>57</v>
      </c>
      <c r="B53" s="4">
        <f t="shared" si="2"/>
        <v>17866</v>
      </c>
      <c r="C53" s="6">
        <f>B53/C66</f>
        <v>2.1522682179638382E-2</v>
      </c>
      <c r="D53" s="27">
        <f>C53*C67</f>
        <v>467.47265694174564</v>
      </c>
      <c r="F53" s="4">
        <v>9301</v>
      </c>
      <c r="G53" s="4">
        <v>8565</v>
      </c>
    </row>
    <row r="54" spans="1:7" x14ac:dyDescent="0.2">
      <c r="A54" s="3" t="s">
        <v>58</v>
      </c>
      <c r="B54" s="4">
        <f t="shared" si="2"/>
        <v>765</v>
      </c>
      <c r="C54" s="6">
        <f>B54/C66</f>
        <v>9.2157460357233641E-4</v>
      </c>
      <c r="D54" s="27">
        <f>C54*C67</f>
        <v>20.016600389591147</v>
      </c>
      <c r="F54" s="4">
        <v>313</v>
      </c>
      <c r="G54" s="4">
        <v>452</v>
      </c>
    </row>
    <row r="55" spans="1:7" x14ac:dyDescent="0.2">
      <c r="A55" s="3" t="s">
        <v>59</v>
      </c>
      <c r="B55" s="4">
        <f t="shared" si="2"/>
        <v>6649</v>
      </c>
      <c r="C55" s="6">
        <f>B55/C66</f>
        <v>8.0098686786306723E-3</v>
      </c>
      <c r="D55" s="27">
        <f>C55*C67</f>
        <v>173.97434769985821</v>
      </c>
      <c r="F55" s="4">
        <v>3433</v>
      </c>
      <c r="G55" s="4">
        <v>3216</v>
      </c>
    </row>
    <row r="56" spans="1:7" x14ac:dyDescent="0.2">
      <c r="A56" s="3" t="s">
        <v>60</v>
      </c>
      <c r="B56" s="4">
        <f t="shared" si="2"/>
        <v>4045</v>
      </c>
      <c r="C56" s="6">
        <f>B56/C66</f>
        <v>4.8729010084315044E-3</v>
      </c>
      <c r="D56" s="27">
        <f>C56*C67</f>
        <v>105.83940990313228</v>
      </c>
      <c r="F56" s="4">
        <v>1631</v>
      </c>
      <c r="G56" s="4">
        <v>2414</v>
      </c>
    </row>
    <row r="57" spans="1:7" ht="15.75" x14ac:dyDescent="0.25">
      <c r="A57" s="24" t="s">
        <v>61</v>
      </c>
      <c r="B57" s="25"/>
      <c r="C57" s="26"/>
      <c r="D57" s="33"/>
      <c r="F57" s="4"/>
      <c r="G57" s="4"/>
    </row>
    <row r="58" spans="1:7" x14ac:dyDescent="0.2">
      <c r="A58" s="3" t="s">
        <v>62</v>
      </c>
      <c r="B58" s="4">
        <f t="shared" ref="B58:B63" si="3">SUM(F58+G58)</f>
        <v>1373</v>
      </c>
      <c r="C58" s="6">
        <f>B58/C66</f>
        <v>1.6540155956925723E-3</v>
      </c>
      <c r="D58" s="27">
        <f>C58*C67</f>
        <v>35.925218738442673</v>
      </c>
      <c r="F58" s="4">
        <v>949</v>
      </c>
      <c r="G58" s="4">
        <v>424</v>
      </c>
    </row>
    <row r="59" spans="1:7" x14ac:dyDescent="0.2">
      <c r="A59" s="3" t="s">
        <v>63</v>
      </c>
      <c r="B59" s="4">
        <f t="shared" si="3"/>
        <v>29524</v>
      </c>
      <c r="C59" s="6">
        <f>B59/C66</f>
        <v>3.5566756334470144E-2</v>
      </c>
      <c r="D59" s="27">
        <f>C59*C67</f>
        <v>772.50994758469153</v>
      </c>
      <c r="F59" s="4">
        <v>21136</v>
      </c>
      <c r="G59" s="4">
        <v>8388</v>
      </c>
    </row>
    <row r="60" spans="1:7" x14ac:dyDescent="0.2">
      <c r="A60" s="3" t="s">
        <v>64</v>
      </c>
      <c r="B60" s="4">
        <f t="shared" si="3"/>
        <v>4148</v>
      </c>
      <c r="C60" s="6">
        <f>B60/C66</f>
        <v>4.9969822949255576E-3</v>
      </c>
      <c r="D60" s="27">
        <f>C60*C67</f>
        <v>108.53445544578311</v>
      </c>
      <c r="F60" s="4">
        <v>2568</v>
      </c>
      <c r="G60" s="4">
        <v>1580</v>
      </c>
    </row>
    <row r="61" spans="1:7" x14ac:dyDescent="0.2">
      <c r="A61" s="3" t="s">
        <v>65</v>
      </c>
      <c r="B61" s="4">
        <f t="shared" si="3"/>
        <v>2060</v>
      </c>
      <c r="C61" s="6">
        <f>B61/C66</f>
        <v>2.4816257298810626E-3</v>
      </c>
      <c r="D61" s="27">
        <f>C61*C67</f>
        <v>53.900910853016683</v>
      </c>
      <c r="F61" s="4">
        <v>877</v>
      </c>
      <c r="G61" s="4">
        <v>1183</v>
      </c>
    </row>
    <row r="62" spans="1:7" x14ac:dyDescent="0.2">
      <c r="A62" s="3" t="s">
        <v>66</v>
      </c>
      <c r="B62" s="4">
        <f t="shared" si="3"/>
        <v>1161</v>
      </c>
      <c r="C62" s="6">
        <f>B62/C66</f>
        <v>1.3986249865980164E-3</v>
      </c>
      <c r="D62" s="27">
        <f>C62*C67</f>
        <v>30.378134708908917</v>
      </c>
      <c r="F62" s="4">
        <v>585</v>
      </c>
      <c r="G62" s="4">
        <v>576</v>
      </c>
    </row>
    <row r="63" spans="1:7" x14ac:dyDescent="0.2">
      <c r="A63" s="3" t="s">
        <v>67</v>
      </c>
      <c r="B63" s="4">
        <f t="shared" si="3"/>
        <v>39586</v>
      </c>
      <c r="C63" s="6">
        <f>B63/C66</f>
        <v>4.7688172884986287E-2</v>
      </c>
      <c r="D63" s="27">
        <f>C63*C67</f>
        <v>1035.7871150619021</v>
      </c>
      <c r="F63" s="4">
        <v>18559</v>
      </c>
      <c r="G63" s="4">
        <v>21027</v>
      </c>
    </row>
    <row r="64" spans="1:7" ht="19.149999999999999" customHeight="1" x14ac:dyDescent="0.2">
      <c r="A64" s="36" t="s">
        <v>68</v>
      </c>
      <c r="F64" s="1"/>
      <c r="G64" s="1"/>
    </row>
    <row r="65" spans="1:7" x14ac:dyDescent="0.2">
      <c r="F65" s="1"/>
      <c r="G65" s="1"/>
    </row>
    <row r="66" spans="1:7" ht="16.149999999999999" customHeight="1" x14ac:dyDescent="0.25">
      <c r="A66" s="51" t="s">
        <v>69</v>
      </c>
      <c r="B66" s="51"/>
      <c r="C66" s="34">
        <f>SUM(B4:B63)</f>
        <v>830101</v>
      </c>
      <c r="F66" s="1"/>
      <c r="G66" s="1"/>
    </row>
    <row r="67" spans="1:7" ht="16.149999999999999" customHeight="1" x14ac:dyDescent="0.25">
      <c r="A67" s="52" t="s">
        <v>70</v>
      </c>
      <c r="B67" s="52"/>
      <c r="C67" s="35">
        <v>21720</v>
      </c>
      <c r="F67" s="1"/>
      <c r="G67" s="1"/>
    </row>
    <row r="68" spans="1:7" ht="15.75" x14ac:dyDescent="0.25">
      <c r="D68" s="27">
        <f>SUM(D4:D63)</f>
        <v>21720.000000000004</v>
      </c>
      <c r="F68"/>
      <c r="G68"/>
    </row>
    <row r="69" spans="1:7" ht="15.75" x14ac:dyDescent="0.25">
      <c r="F69"/>
      <c r="G69"/>
    </row>
    <row r="70" spans="1:7" ht="15.75" x14ac:dyDescent="0.25">
      <c r="F70"/>
      <c r="G70"/>
    </row>
    <row r="71" spans="1:7" ht="15.75" x14ac:dyDescent="0.25">
      <c r="F71"/>
      <c r="G71"/>
    </row>
    <row r="72" spans="1:7" ht="15.75" x14ac:dyDescent="0.25">
      <c r="C72" s="6">
        <f>SUM(C4:C63)</f>
        <v>0.99999999999999978</v>
      </c>
      <c r="F72"/>
      <c r="G72"/>
    </row>
    <row r="73" spans="1:7" ht="15.75" x14ac:dyDescent="0.25">
      <c r="F73"/>
      <c r="G73"/>
    </row>
    <row r="74" spans="1:7" ht="15.75" x14ac:dyDescent="0.25">
      <c r="F74"/>
      <c r="G74"/>
    </row>
    <row r="75" spans="1:7" ht="15.75" x14ac:dyDescent="0.25">
      <c r="F75"/>
      <c r="G75"/>
    </row>
    <row r="82" spans="2:2" x14ac:dyDescent="0.2">
      <c r="B82" s="46"/>
    </row>
  </sheetData>
  <mergeCells count="4">
    <mergeCell ref="A1:D1"/>
    <mergeCell ref="H18:I22"/>
    <mergeCell ref="A66:B66"/>
    <mergeCell ref="A67:B67"/>
  </mergeCells>
  <phoneticPr fontId="12" type="noConversion"/>
  <pageMargins left="0.5" right="0.5" top="0.5" bottom="0.5" header="0.5" footer="0.5"/>
  <pageSetup paperSize="5" scale="85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Without CR</vt:lpstr>
      <vt:lpstr>'Without CR'!Print_Area</vt:lpstr>
    </vt:vector>
  </TitlesOfParts>
  <Company>South Central Library System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Ibach</dc:creator>
  <cp:lastModifiedBy>SCLS</cp:lastModifiedBy>
  <cp:revision/>
  <cp:lastPrinted>2016-07-19T15:12:03Z</cp:lastPrinted>
  <dcterms:created xsi:type="dcterms:W3CDTF">2014-10-15T15:08:30Z</dcterms:created>
  <dcterms:modified xsi:type="dcterms:W3CDTF">2016-10-07T16:53:58Z</dcterms:modified>
</cp:coreProperties>
</file>