
<file path=[Content_Types].xml><?xml version="1.0" encoding="utf-8"?>
<ns0:Types xmlns:ns0="http://schemas.openxmlformats.org/package/2006/content-types">
  <ns0:Override ContentType="application/vnd.openxmlformats-officedocument.theme+xml" PartName="/xl/theme/theme1.xml"/>
  <ns0:Override ContentType="application/vnd.openxmlformats-officedocument.spreadsheetml.styles+xml" PartName="/xl/styles.xml"/>
  <ns0:Default ContentType="application/vnd.openxmlformats-package.relationships+xml" Extension="rels"/>
  <ns0:Default ContentType="application/xml" Extension="xml"/>
  <ns0:Default ContentType="image/png" Extension="png"/>
  <ns0:Default ContentType="application/vnd.openxmlformats-officedocument.vmlDrawing" Extension="vml"/>
  <ns0:Override ContentType="application/vnd.openxmlformats-officedocument.spreadsheetml.sheet.main+xml" PartName="/xl/workbook.xml"/>
  <ns0:Override ContentType="application/vnd.openxmlformats-officedocument.extended-properties+xml" PartName="/docProps/app.xml"/>
  <ns0:Override ContentType="application/vnd.openxmlformats-package.core-properties+xml" PartName="/docProps/core.xml"/>
  <ns0:Override ContentType="application/vnd.openxmlformats-officedocument.spreadsheetml.sharedStrings+xml" PartName="/xl/sharedStrings.xml"/>
  <ns0:Override ContentType="application/vnd.openxmlformats-officedocument.spreadsheetml.worksheet+xml" PartName="/xl/worksheets/sheet1.xml"/>
  <ns0:Override ContentType="application/vnd.openxmlformats-officedocument.spreadsheetml.worksheet+xml" PartName="/xl/worksheets/sheet2.xml"/>
</ns0:Types>
</file>

<file path=_rels/.rels><ns0:Relationships xmlns:ns0="http://schemas.openxmlformats.org/package/2006/relationships"><ns0:Relationship Id="rId1" Target="xl/workbook.xml" Type="http://schemas.openxmlformats.org/officeDocument/2006/relationships/officeDocument" /><ns0:Relationship Id="rId2" Target="docProps/core.xml" Type="http://schemas.openxmlformats.org/package/2006/relationships/metadata/core-properties" /><ns0:Relationship Id="rId3" Target="docProps/app.xml" Type="http://schemas.openxmlformats.org/officeDocument/2006/relationships/extended-properties" /></ns0:Relationships>
</file>

<file path=xl/workbook.xml><?xml version="1.0" encoding="utf-8"?>
<s:workbook xmlns:r="http://schemas.openxmlformats.org/officeDocument/2006/relationships" xmlns:s="http://schemas.openxmlformats.org/spreadsheetml/2006/main">
  <s:workbookPr codeName="ThisWorkbook"/>
  <s:bookViews>
    <s:workbookView activeTab="0"/>
  </s:bookViews>
  <s:sheets>
    <s:sheet name="LINK Summary" sheetId="1" r:id="rId1"/>
    <s:sheet name="Iteragency Details" sheetId="2" r:id="rId2"/>
  </s:sheets>
  <s:definedNames>
    <s:definedName name="allscids">'LINK Summary'!$E$95</s:definedName>
    <s:definedName name="almintl">'Iteragency Details'!$J$49</s:definedName>
    <s:definedName name="dclintl">'Iteragency Details'!$F$39</s:definedName>
    <s:definedName name="hawintb">'Iteragency Details'!$I$25</s:definedName>
    <s:definedName name="hpbintb">'Iteragency Details'!$I$24</s:definedName>
    <s:definedName name="pinintb">'Iteragency Details'!$I$29</s:definedName>
    <s:definedName name="plointb">'Iteragency Details'!$K$50</s:definedName>
    <s:definedName name="pocoscid">'LINK Summary'!$E$76</s:definedName>
    <s:definedName name="rosintl">'Iteragency Details'!$J$51</s:definedName>
    <s:definedName name="seqintl">'Iteragency Details'!$H$30</s:definedName>
    <s:definedName name="smbintl">'Iteragency Details'!$H$31</s:definedName>
    <s:definedName name="stpintl">'Iteragency Details'!$J$48</s:definedName>
    <s:definedName name="allholds">'LINK Summary'!$M$95</s:definedName>
    <s:definedName name="allscids">'LINK Summary'!$E$95</s:definedName>
    <s:definedName name="almintb">'Iteragency Details'!$K$49</s:definedName>
    <s:definedName name="almintl">'Iteragency Details'!$J$49</s:definedName>
    <s:definedName name="dclintb">'Iteragency Details'!$G$39</s:definedName>
    <s:definedName name="dclintl">'Iteragency Details'!$F$39</s:definedName>
    <s:definedName name="dclsscid">'LINK Summary'!$E$68</s:definedName>
    <s:definedName name="hawintb">'Iteragency Details'!$I$25</s:definedName>
    <s:definedName name="hawintl">'Iteragency Details'!$H$25</s:definedName>
    <s:definedName name="hpbintb">'Iteragency Details'!$I$24</s:definedName>
    <s:definedName name="hpbintl">'Iteragency Details'!$H$24</s:definedName>
    <s:definedName name="lakintb">'Iteragency Details'!$I$26</s:definedName>
    <s:definedName name="lakintl">'Iteragency Details'!$H$26</s:definedName>
    <s:definedName name="madintb">'Iteragency Details'!$I$23</s:definedName>
    <s:definedName name="madintl">'Iteragency Details'!$H$23</s:definedName>
    <s:definedName name="meaintb">'Iteragency Details'!$I$27</s:definedName>
    <s:definedName name="meaintl">'Iteragency Details'!$H$27</s:definedName>
    <s:definedName name="mplscid">'LINK Summary'!$E$92</s:definedName>
    <s:definedName name="mrsintb">'Iteragency Details'!$G$40</s:definedName>
    <s:definedName name="mrsintl">'Iteragency Details'!$F$40</s:definedName>
    <s:definedName name="msbintb">'Iteragency Details'!$I$28</s:definedName>
    <s:definedName name="msbintl">'Iteragency Details'!$H$28</s:definedName>
    <s:definedName name="nonmplpocoscid">'LINK Summary'!$E$61</s:definedName>
    <s:definedName name="nonmplscid">'LINK Summary'!$E$78</s:definedName>
    <s:definedName name="pinintb">'Iteragency Details'!$I$29</s:definedName>
    <s:definedName name="pinintl">'Iteragency Details'!$H$29</s:definedName>
    <s:definedName name="plointb">'Iteragency Details'!$K$50</s:definedName>
    <s:definedName name="plointl">'Iteragency Details'!$J$50</s:definedName>
    <s:definedName name="pocoscid">'LINK Summary'!$E$76</s:definedName>
    <s:definedName name="rosintb">'Iteragency Details'!$K$51</s:definedName>
    <s:definedName name="rosintl">'Iteragency Details'!$J$51</s:definedName>
    <s:definedName name="seqintb">'Iteragency Details'!$I$30</s:definedName>
    <s:definedName name="seqintl">'Iteragency Details'!$H$30</s:definedName>
    <s:definedName name="smbintb">'Iteragency Details'!$I$31</s:definedName>
    <s:definedName name="smbintl">'Iteragency Details'!$H$31</s:definedName>
    <s:definedName name="stpintb">'Iteragency Details'!$K$48</s:definedName>
    <s:definedName name="stpintl">'Iteragency Details'!$J$48</s:definedName>
  </s:definedNames>
  <s:calcPr calcId="124519" fullCalcOnLoad="1"/>
</s:workbook>
</file>

<file path=xl/sharedStrings.xml><?xml version="1.0" encoding="utf-8"?>
<sst xmlns="http://schemas.openxmlformats.org/spreadsheetml/2006/main" uniqueCount="123">
  <si>
    <t>LINK LIBRARY STATISTICS SUMMARY</t>
  </si>
  <si>
    <t>INTERAGENCY LOANS</t>
  </si>
  <si>
    <t>CHECKOUT SUMMARY INFORMATION</t>
  </si>
  <si>
    <t>HOLDS SUMMARY INFORMATION</t>
  </si>
  <si>
    <t>LINK INTERAGENCY</t>
  </si>
  <si>
    <t>ADJUSTED FOR SCID</t>
  </si>
  <si>
    <t>RAW DATA — RMIS</t>
  </si>
  <si>
    <t>AND INTERNAL MPL</t>
  </si>
  <si>
    <t>PERCENT</t>
  </si>
  <si>
    <t>CKOS</t>
  </si>
  <si>
    <t>PREVIOUS</t>
  </si>
  <si>
    <t>CKO FROM</t>
  </si>
  <si>
    <t>HOLDS</t>
  </si>
  <si>
    <t>YTD</t>
  </si>
  <si>
    <t>LAST YTD</t>
  </si>
  <si>
    <t>TOTAL</t>
  </si>
  <si>
    <t>SCIDS</t>
  </si>
  <si>
    <t>THIS</t>
  </si>
  <si>
    <t>YEAR TO</t>
  </si>
  <si>
    <t>CHANGE IN</t>
  </si>
  <si>
    <t>OWN COLL</t>
  </si>
  <si>
    <t>PLACED</t>
  </si>
  <si>
    <t>OF LINK</t>
  </si>
  <si>
    <t>FILLED</t>
  </si>
  <si>
    <t>LOANED</t>
  </si>
  <si>
    <t>BORROWED</t>
  </si>
  <si>
    <t>MONTH</t>
  </si>
  <si>
    <t>DATE CKO</t>
  </si>
  <si>
    <t>YTD CKO</t>
  </si>
  <si>
    <t>THIS MO</t>
  </si>
  <si>
    <t>YTD HOLDS</t>
  </si>
  <si>
    <t>ACL</t>
  </si>
  <si>
    <t>ARP</t>
  </si>
  <si>
    <t>BAR</t>
  </si>
  <si>
    <t>BER</t>
  </si>
  <si>
    <t>BLV</t>
  </si>
  <si>
    <t>BRD</t>
  </si>
  <si>
    <t>CBR</t>
  </si>
  <si>
    <t>CIA</t>
  </si>
  <si>
    <t>COL</t>
  </si>
  <si>
    <t>CSP</t>
  </si>
  <si>
    <t>DEE</t>
  </si>
  <si>
    <t>DFT</t>
  </si>
  <si>
    <t>FCH</t>
  </si>
  <si>
    <t>LAV</t>
  </si>
  <si>
    <t>LDI</t>
  </si>
  <si>
    <t>MAR</t>
  </si>
  <si>
    <t>MAZ</t>
  </si>
  <si>
    <t>MCF</t>
  </si>
  <si>
    <t>MCM</t>
  </si>
  <si>
    <t>MFD</t>
  </si>
  <si>
    <t>NA</t>
  </si>
  <si>
    <t>MID</t>
  </si>
  <si>
    <t>MNT</t>
  </si>
  <si>
    <t>MOO</t>
  </si>
  <si>
    <t>MRO</t>
  </si>
  <si>
    <t>MTH</t>
  </si>
  <si>
    <t>NEK</t>
  </si>
  <si>
    <t>NGL</t>
  </si>
  <si>
    <t>NOF</t>
  </si>
  <si>
    <t>ORE</t>
  </si>
  <si>
    <t>PAR</t>
  </si>
  <si>
    <t>PDS</t>
  </si>
  <si>
    <t>PLA</t>
  </si>
  <si>
    <t>POR</t>
  </si>
  <si>
    <t>POY</t>
  </si>
  <si>
    <t>RAN</t>
  </si>
  <si>
    <t>REE</t>
  </si>
  <si>
    <t>RIO</t>
  </si>
  <si>
    <t>RKS</t>
  </si>
  <si>
    <t>ROM</t>
  </si>
  <si>
    <t>SCA</t>
  </si>
  <si>
    <t>SCL</t>
  </si>
  <si>
    <t>SGR</t>
  </si>
  <si>
    <t>SKC</t>
  </si>
  <si>
    <t>STO</t>
  </si>
  <si>
    <t>SUN</t>
  </si>
  <si>
    <t>VER</t>
  </si>
  <si>
    <t>WAU</t>
  </si>
  <si>
    <t>WID</t>
  </si>
  <si>
    <t>WYO</t>
  </si>
  <si>
    <t>ZZZ</t>
  </si>
  <si>
    <t>---------</t>
  </si>
  <si>
    <t>NONMPL/NONPOCO</t>
  </si>
  <si>
    <t>DCL</t>
  </si>
  <si>
    <t>MRS</t>
  </si>
  <si>
    <t>TOTAL DCLS</t>
  </si>
  <si>
    <t>STP</t>
  </si>
  <si>
    <t>ALM</t>
  </si>
  <si>
    <t>PLO</t>
  </si>
  <si>
    <t>ROS</t>
  </si>
  <si>
    <t>TOTAL POCO</t>
  </si>
  <si>
    <t>TOTAL NONMPL</t>
  </si>
  <si>
    <t>MAD</t>
  </si>
  <si>
    <t>HPB</t>
  </si>
  <si>
    <t>HAW</t>
  </si>
  <si>
    <t>LAK</t>
  </si>
  <si>
    <t>MEA</t>
  </si>
  <si>
    <t>MSB</t>
  </si>
  <si>
    <t>PIN</t>
  </si>
  <si>
    <t>SEQ</t>
  </si>
  <si>
    <t>SMB</t>
  </si>
  <si>
    <t>TOTAL MPL</t>
  </si>
  <si>
    <t>=========</t>
  </si>
  <si>
    <t>TOTAL LINK</t>
  </si>
  <si>
    <t>INTERNAL MPL INTERAGENCY DETAIL</t>
  </si>
  <si>
    <t>MADISON (MAD)</t>
  </si>
  <si>
    <t>HIGH POINT</t>
  </si>
  <si>
    <t>HAWTHORNE</t>
  </si>
  <si>
    <t>LAKEVIEW</t>
  </si>
  <si>
    <t>MEADOWRIDGE</t>
  </si>
  <si>
    <t>MONROE STREET</t>
  </si>
  <si>
    <t>LOAN TO</t>
  </si>
  <si>
    <t>BOR FROM</t>
  </si>
  <si>
    <t>--------</t>
  </si>
  <si>
    <t>PINNEY</t>
  </si>
  <si>
    <t>SEQUOYA</t>
  </si>
  <si>
    <t>SOUTH MADISON</t>
  </si>
  <si>
    <t>TOTAL MPL INTERNAL</t>
  </si>
  <si>
    <t>INTERNAL DCLS INTERAGENCY DETAIL</t>
  </si>
  <si>
    <t>TOTAL DCLS INTERNAL</t>
  </si>
  <si>
    <t>INTERNAL PORTAGE CO INTERAGENCY DETAIL</t>
  </si>
  <si>
    <t>TOTAL POCO INTERNAL</t>
  </si>
</sst>
</file>

<file path=xl/styles.xml><?xml version="1.0" encoding="utf-8"?>
<styleSheet xmlns="http://schemas.openxmlformats.org/spreadsheetml/2006/main">
  <numFmts count="2">
    <numFmt formatCode="mmmm\ yyyy" numFmtId="164"/>
    <numFmt formatCode="_(\$* #,##0.00_);_(\$* \(#,##0.00\);_(\$* \-??_);_(@_)" numFmtId="165"/>
  </numFmts>
  <fonts count="8">
    <font>
      <name val="Arial"/>
      <charset val="1"/>
      <family val="2"/>
      <color rgb="00000000"/>
      <sz val="10"/>
    </font>
    <font>
      <name val="Arial"/>
      <charset val="1"/>
      <family val="2"/>
      <color rgb="FF000000"/>
      <sz val="11"/>
    </font>
    <font>
      <name val="Courier New"/>
      <charset val="1"/>
      <family val="3"/>
      <color rgb="00000000"/>
      <sz val="8"/>
    </font>
    <font>
      <name val="Arial"/>
      <charset val="1"/>
      <family val="2"/>
      <b val="1"/>
      <color rgb="00000000"/>
      <sz val="8"/>
    </font>
    <font>
      <name val="Arial"/>
      <charset val="1"/>
      <family val="2"/>
      <color rgb="00000000"/>
      <sz val="8"/>
    </font>
    <font>
      <name val="Arial"/>
      <charset val="1"/>
      <family val="2"/>
      <color rgb="FF000000"/>
      <sz val="8"/>
    </font>
    <font>
      <name val="Arial"/>
      <charset val="1"/>
      <family val="2"/>
      <color rgb="00000000"/>
      <sz val="10"/>
    </font>
    <font>
      <name val="Arial"/>
      <family val="2"/>
      <color rgb="00000000"/>
      <sz val="8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C0C0C0"/>
      </right>
      <top/>
      <bottom style="thin">
        <color indexed="64"/>
      </bottom>
      <diagonal/>
    </border>
    <border>
      <left style="thick">
        <color rgb="FFC0C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borderId="0" fillId="0" fontId="0" numFmtId="0"/>
  </cellStyleXfs>
  <cellXfs count="66">
    <xf borderId="0" fillId="0" fontId="0" numFmtId="0" xfId="0"/>
    <xf borderId="0" fillId="0" fontId="2" numFmtId="0" xfId="0"/>
    <xf applyAlignment="1" borderId="0" fillId="0" fontId="2" numFmtId="0" xfId="0">
      <alignment horizontal="right"/>
    </xf>
    <xf applyAlignment="1" borderId="0" fillId="0" fontId="2" numFmtId="10" xfId="0">
      <alignment horizontal="right"/>
    </xf>
    <xf borderId="0" fillId="0" fontId="0" numFmtId="0" xfId="0"/>
    <xf applyAlignment="1" borderId="0" fillId="0" fontId="4" numFmtId="10" xfId="0">
      <alignment horizontal="right"/>
    </xf>
    <xf applyAlignment="1" borderId="0" fillId="0" fontId="4" numFmtId="0" xfId="0">
      <alignment horizontal="right"/>
    </xf>
    <xf applyAlignment="1" borderId="0" fillId="0" fontId="4" numFmtId="10" xfId="0">
      <alignment horizontal="right"/>
    </xf>
    <xf applyAlignment="1" borderId="0" fillId="0" fontId="4" numFmtId="0" xfId="0">
      <alignment horizontal="right"/>
    </xf>
    <xf borderId="0" fillId="0" fontId="4" numFmtId="0" xfId="0"/>
    <xf applyAlignment="1" borderId="0" fillId="0" fontId="5" numFmtId="0" xfId="0">
      <alignment horizontal="right" vertical="top" wrapText="1"/>
    </xf>
    <xf applyAlignment="1" borderId="0" fillId="0" fontId="4" numFmtId="0" xfId="0">
      <alignment horizontal="right"/>
    </xf>
    <xf applyAlignment="1" borderId="0" fillId="0" fontId="4" numFmtId="0" xfId="0">
      <alignment horizontal="center"/>
    </xf>
    <xf applyAlignment="1" applyProtection="1" borderId="0" fillId="0" fontId="4" numFmtId="0" xfId="0">
      <alignment horizontal="right"/>
      <protection hidden="0" locked="0"/>
    </xf>
    <xf borderId="0" fillId="0" fontId="4" numFmtId="0" xfId="0"/>
    <xf applyProtection="1" borderId="0" fillId="0" fontId="4" numFmtId="0" xfId="0">
      <protection hidden="0" locked="0"/>
    </xf>
    <xf borderId="0" fillId="0" fontId="4" numFmtId="165" xfId="1"/>
    <xf applyAlignment="1" borderId="1" fillId="0" fontId="4" numFmtId="0" xfId="0">
      <alignment horizontal="right"/>
    </xf>
    <xf applyAlignment="1" applyProtection="1" borderId="1" fillId="0" fontId="4" numFmtId="0" xfId="0">
      <alignment horizontal="right"/>
      <protection hidden="0" locked="0"/>
    </xf>
    <xf applyAlignment="1" borderId="1" fillId="0" fontId="4" numFmtId="0" xfId="0">
      <alignment horizontal="right"/>
    </xf>
    <xf applyAlignment="1" borderId="1" fillId="0" fontId="4" numFmtId="10" xfId="0">
      <alignment horizontal="right"/>
    </xf>
    <xf borderId="0" fillId="0" fontId="2" numFmtId="0" xfId="0"/>
    <xf borderId="0" fillId="0" fontId="0" numFmtId="0" xfId="0"/>
    <xf applyAlignment="1" borderId="3" fillId="0" fontId="4" numFmtId="0" xfId="0">
      <alignment horizontal="right"/>
    </xf>
    <xf applyAlignment="1" borderId="4" fillId="0" fontId="4" numFmtId="0" xfId="0">
      <alignment horizontal="right"/>
    </xf>
    <xf applyAlignment="1" borderId="3" fillId="0" fontId="4" numFmtId="0" xfId="0">
      <alignment horizontal="right"/>
    </xf>
    <xf applyAlignment="1" borderId="5" fillId="0" fontId="4" numFmtId="0" xfId="0">
      <alignment horizontal="right"/>
    </xf>
    <xf applyAlignment="1" borderId="2" fillId="0" fontId="4" numFmtId="0" xfId="0">
      <alignment horizontal="right"/>
    </xf>
    <xf applyAlignment="1" borderId="3" fillId="0" fontId="2" numFmtId="10" xfId="0">
      <alignment horizontal="right"/>
    </xf>
    <xf applyAlignment="1" borderId="3" fillId="0" fontId="4" numFmtId="10" xfId="0">
      <alignment horizontal="right"/>
    </xf>
    <xf applyAlignment="1" borderId="4" fillId="0" fontId="4" numFmtId="10" xfId="0">
      <alignment horizontal="right"/>
    </xf>
    <xf applyAlignment="1" borderId="2" fillId="0" fontId="4" numFmtId="10" xfId="0">
      <alignment horizontal="right"/>
    </xf>
    <xf applyAlignment="1" borderId="0" fillId="0" fontId="2" numFmtId="0" xfId="0">
      <alignment horizontal="right"/>
    </xf>
    <xf applyAlignment="1" borderId="2" fillId="0" fontId="2" numFmtId="10" xfId="0">
      <alignment horizontal="right"/>
    </xf>
    <xf applyAlignment="1" borderId="3" fillId="0" fontId="2" numFmtId="0" xfId="0">
      <alignment horizontal="right"/>
    </xf>
    <xf borderId="5" fillId="0" fontId="4" numFmtId="0" xfId="0"/>
    <xf borderId="4" fillId="0" fontId="4" numFmtId="0" xfId="0"/>
    <xf borderId="3" fillId="0" fontId="4" numFmtId="0" xfId="0"/>
    <xf applyProtection="1" borderId="3" fillId="0" fontId="4" numFmtId="0" xfId="0">
      <protection hidden="0" locked="0"/>
    </xf>
    <xf borderId="3" fillId="0" fontId="2" numFmtId="0" xfId="0"/>
    <xf borderId="2" fillId="0" fontId="4" numFmtId="0" xfId="0"/>
    <xf borderId="9" fillId="0" fontId="4" numFmtId="0" xfId="0"/>
    <xf borderId="5" fillId="0" fontId="4" numFmtId="0" xfId="0"/>
    <xf borderId="2" fillId="0" fontId="2" numFmtId="0" xfId="0"/>
    <xf borderId="1" fillId="0" fontId="4" numFmtId="0" xfId="0"/>
    <xf borderId="3" fillId="0" fontId="0" numFmtId="0" xfId="0"/>
    <xf borderId="2" fillId="0" fontId="4" numFmtId="0" xfId="0"/>
    <xf applyAlignment="1" borderId="0" fillId="0" fontId="7" numFmtId="0" xfId="0">
      <alignment horizontal="right"/>
    </xf>
    <xf applyAlignment="1" applyProtection="1" borderId="0" fillId="0" fontId="7" numFmtId="0" xfId="0">
      <alignment horizontal="right"/>
      <protection hidden="0" locked="0"/>
    </xf>
    <xf applyAlignment="1" borderId="0" fillId="0" fontId="7" numFmtId="0" xfId="0">
      <alignment horizontal="right"/>
    </xf>
    <xf applyAlignment="1" borderId="3" fillId="0" fontId="7" numFmtId="0" xfId="0">
      <alignment horizontal="right"/>
    </xf>
    <xf applyAlignment="1" borderId="0" fillId="0" fontId="7" numFmtId="10" xfId="0">
      <alignment horizontal="right"/>
    </xf>
    <xf applyAlignment="1" borderId="3" fillId="0" fontId="7" numFmtId="10" xfId="0">
      <alignment horizontal="right"/>
    </xf>
    <xf applyAlignment="1" borderId="0" fillId="0" fontId="3" numFmtId="0" xfId="0">
      <alignment horizontal="center"/>
    </xf>
    <xf borderId="0" fillId="0" fontId="4" numFmtId="0" xfId="0"/>
    <xf applyAlignment="1" borderId="0" fillId="0" fontId="4" numFmtId="0" xfId="0">
      <alignment horizontal="left"/>
    </xf>
    <xf applyAlignment="1" borderId="3" fillId="0" fontId="4" numFmtId="0" xfId="0">
      <alignment horizontal="left"/>
    </xf>
    <xf applyAlignment="1" borderId="0" fillId="0" fontId="3" numFmtId="0" xfId="0">
      <alignment horizontal="left"/>
    </xf>
    <xf applyAlignment="1" applyProtection="1" borderId="0" fillId="0" fontId="3" numFmtId="164" xfId="0">
      <alignment horizontal="left"/>
      <protection hidden="0" locked="0"/>
    </xf>
    <xf borderId="6" fillId="0" fontId="4" numFmtId="0" xfId="0"/>
    <xf borderId="8" fillId="0" fontId="4" numFmtId="0" xfId="0"/>
    <xf applyAlignment="1" borderId="0" fillId="0" fontId="4" numFmtId="164" xfId="0">
      <alignment horizontal="left"/>
    </xf>
    <xf borderId="5" fillId="0" fontId="4" numFmtId="0" xfId="0"/>
    <xf borderId="2" fillId="0" fontId="4" numFmtId="0" xfId="0"/>
    <xf borderId="7" fillId="0" fontId="4" numFmtId="0" xfId="0"/>
    <xf borderId="0" fillId="0" fontId="4" numFmtId="165" xfId="0"/>
  </cellXfs>
  <cellStyles count="1">
    <cellStyle builtinId="0" name="Normal" xfId="0"/>
  </cellStyles>
  <dxfs count="0"/>
  <tableStyles count="0" defaultPivotStyle="PivotStyleLight16" defaultTableStyle="TableStyleMedium9"/>
</styleSheet>
</file>

<file path=xl/_rels/workbook.xml.rels><ns0:Relationships xmlns:ns0="http://schemas.openxmlformats.org/package/2006/relationships"><ns0:Relationship Id="rId1" Target="worksheets/sheet1.xml" Type="http://schemas.openxmlformats.org/officeDocument/2006/relationships/worksheet" /><ns0:Relationship Id="rId2" Target="worksheets/sheet2.xml" Type="http://schemas.openxmlformats.org/officeDocument/2006/relationships/worksheet" /><ns0:Relationship Id="rId3" Target="sharedStrings.xml" Type="http://schemas.openxmlformats.org/officeDocument/2006/relationships/sharedStrings" /><ns0:Relationship Id="rId4" Target="styles.xml" Type="http://schemas.openxmlformats.org/officeDocument/2006/relationships/styles" /><ns0:Relationship Id="rId5" Target="theme/theme1.xml" Type="http://schemas.openxmlformats.org/officeDocument/2006/relationships/theme" /></ns0: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s="http://schemas.openxmlformats.org/spreadsheetml/2006/main" xmlns="http://schemas.openxmlformats.org/spreadsheetml/2006/main">
  <s:sheetPr>
    <s:outlinePr summaryBelow="1" summaryRight="1"/>
  </s:sheetPr>
  <dimension ref="A1:AMK95"/>
  <sheetViews>
    <sheetView showGridLines="0" tabSelected="1" topLeftCell="D1" workbookViewId="0" zoomScaleNormal="100">
      <pane activePane="topLeft" state="split" topLeftCell="A10" ySplit="2310"/>
      <selection activeCell="D1" sqref="D1"/>
      <selection activeCell="Q96" pane="bottomLeft" sqref="Q96"/>
    </sheetView>
  </sheetViews>
  <sheetFormatPr baseColWidth="10" defaultRowHeight="15"/>
  <cols>
    <col customWidth="1" hidden="1" max="3" min="1" style="21" width="9.140625"/>
    <col customWidth="1" hidden="1" max="3" min="1" style="21" width="9.140625"/>
    <col customWidth="1" hidden="1" max="3" min="1" style="21" width="9.140625"/>
    <col customWidth="1" max="4" min="4" style="32" width="11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0" min="5" style="32" width="10"/>
    <col customWidth="1" max="11" min="11" style="3" width="11"/>
    <col customWidth="1" max="12" min="12" style="3" width="10"/>
    <col customWidth="1" max="13" min="13" style="32" width="10"/>
    <col customWidth="1" max="14" min="14" style="3" width="10"/>
    <col customWidth="1" max="16" min="15" style="32" width="10"/>
    <col customWidth="1" max="16" min="15" style="32" width="10"/>
    <col customWidth="1" max="17" min="17" style="32" width="9.7109375"/>
    <col customWidth="1" max="18" min="18" style="3" width="11"/>
    <col customWidth="1" max="19" min="19" style="21" width="9.1406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42" min="20" style="21" width="9.425781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  <col customWidth="1" max="1025" min="43" style="21" width="9.140625"/>
  </cols>
  <sheetData>
    <row customHeight="1" ht="11.25" r="1" s="22" spans="1:1025">
      <c r="E1" s="57" t="s">
        <v>0</v>
      </c>
      <c r="J1" s="58" t="n">
        <v>44621.0</v>
      </c>
    </row>
    <row customHeight="1" ht="11.25" r="3" s="22" spans="1:1025">
      <c r="F3" s="55" t="s">
        <v>1</v>
      </c>
      <c r="H3" s="53" t="s">
        <v>2</v>
      </c>
      <c r="L3" s="28" t="n"/>
      <c r="M3" s="53" t="s">
        <v>3</v>
      </c>
    </row>
    <row customHeight="1" ht="11.25" r="4" s="22" spans="1:1025">
      <c r="A4" s="54" t="s">
        <v>4</v>
      </c>
      <c r="F4" s="55" t="s">
        <v>5</v>
      </c>
      <c r="L4" s="28" t="n"/>
      <c r="M4" s="11" t="n"/>
      <c r="N4" s="7" t="n"/>
      <c r="O4" s="11" t="n"/>
      <c r="P4" s="11" t="n"/>
    </row>
    <row customHeight="1" ht="11.25" r="5" s="22" spans="1:1025">
      <c r="A5" s="54" t="s">
        <v>6</v>
      </c>
      <c r="F5" s="55" t="s">
        <v>7</v>
      </c>
      <c r="L5" s="29" t="s">
        <v>8</v>
      </c>
      <c r="M5" s="11" t="n"/>
      <c r="N5" s="7" t="n"/>
      <c r="O5" s="11" t="n"/>
      <c r="P5" s="11" t="n"/>
    </row>
    <row customHeight="1" ht="11.25" r="6" s="22" spans="1:1025">
      <c r="F6" s="11" t="n"/>
      <c r="G6" s="25" t="n"/>
      <c r="H6" s="11" t="s">
        <v>9</v>
      </c>
      <c r="J6" s="11" t="s">
        <v>10</v>
      </c>
      <c r="K6" s="7" t="s">
        <v>8</v>
      </c>
      <c r="L6" s="29" t="s">
        <v>11</v>
      </c>
      <c r="M6" s="11" t="s">
        <v>12</v>
      </c>
      <c r="N6" s="7" t="s">
        <v>8</v>
      </c>
      <c r="O6" s="11" t="s">
        <v>12</v>
      </c>
      <c r="P6" s="11" t="s">
        <v>13</v>
      </c>
      <c r="Q6" s="11" t="s">
        <v>14</v>
      </c>
      <c r="R6" s="7" t="s">
        <v>8</v>
      </c>
    </row>
    <row customHeight="1" ht="11.25" r="7" s="22" spans="1:1025">
      <c r="A7" s="54" t="s">
        <v>15</v>
      </c>
      <c r="B7" s="54" t="s">
        <v>15</v>
      </c>
      <c r="E7" s="11" t="s">
        <v>16</v>
      </c>
      <c r="F7" s="11" t="s">
        <v>15</v>
      </c>
      <c r="G7" s="25" t="s">
        <v>15</v>
      </c>
      <c r="H7" s="11" t="s">
        <v>17</v>
      </c>
      <c r="I7" s="11" t="s">
        <v>18</v>
      </c>
      <c r="J7" s="11" t="s">
        <v>18</v>
      </c>
      <c r="K7" s="7" t="s">
        <v>19</v>
      </c>
      <c r="L7" s="29" t="s">
        <v>20</v>
      </c>
      <c r="M7" s="11" t="s">
        <v>21</v>
      </c>
      <c r="N7" s="7" t="s">
        <v>22</v>
      </c>
      <c r="O7" s="11" t="s">
        <v>23</v>
      </c>
      <c r="P7" s="11" t="s">
        <v>12</v>
      </c>
      <c r="Q7" s="11" t="s">
        <v>12</v>
      </c>
      <c r="R7" s="7" t="s">
        <v>19</v>
      </c>
    </row>
    <row customHeight="1" ht="11.25" r="8" s="22" spans="1:1025">
      <c r="A8" s="54" t="s">
        <v>24</v>
      </c>
      <c r="B8" s="54" t="s">
        <v>25</v>
      </c>
      <c r="E8" s="11" t="s">
        <v>25</v>
      </c>
      <c r="F8" s="11" t="s">
        <v>24</v>
      </c>
      <c r="G8" s="25" t="s">
        <v>25</v>
      </c>
      <c r="H8" s="11" t="s">
        <v>26</v>
      </c>
      <c r="I8" s="11" t="s">
        <v>27</v>
      </c>
      <c r="J8" s="11" t="s">
        <v>27</v>
      </c>
      <c r="K8" s="7" t="s">
        <v>28</v>
      </c>
      <c r="L8" s="29" t="s">
        <v>29</v>
      </c>
      <c r="M8" s="11" t="s">
        <v>29</v>
      </c>
      <c r="N8" s="7" t="s">
        <v>12</v>
      </c>
      <c r="O8" s="11" t="s">
        <v>29</v>
      </c>
      <c r="P8" s="11" t="s">
        <v>21</v>
      </c>
      <c r="Q8" s="11" t="s">
        <v>21</v>
      </c>
      <c r="R8" s="7" t="s">
        <v>30</v>
      </c>
    </row>
    <row customHeight="1" ht="11.25" r="9" s="22" spans="1:1025">
      <c r="F9" s="11" t="n"/>
      <c r="G9" s="25" t="n"/>
      <c r="L9" s="28" t="n"/>
      <c r="M9" s="11" t="n"/>
      <c r="N9" s="7" t="n"/>
      <c r="O9" s="11" t="n"/>
      <c r="P9" s="11" t="n"/>
    </row>
    <row customHeight="1" ht="11.25" r="10" s="22" spans="1:1025">
      <c r="A10" s="10" t="n">
        <v>2961</v>
      </c>
      <c r="B10" s="10" t="n">
        <v>1844</v>
      </c>
      <c r="D10" s="19" t="s">
        <v>31</v>
      </c>
      <c r="E10" s="18" t="n">
        <v>16</v>
      </c>
      <c r="F10" s="19">
        <f ref="F10:G13" si="0" t="shared">A10</f>
        <v/>
      </c>
      <c r="G10" s="24">
        <f si="0" t="shared"/>
        <v/>
      </c>
      <c r="H10" s="18" t="n">
        <v>5070</v>
      </c>
      <c r="I10" s="18" t="n">
        <v>13138</v>
      </c>
      <c r="J10" s="18" t="n">
        <v>8859</v>
      </c>
      <c r="K10" s="20">
        <f ref="K10:K59" si="1" t="shared">(I10-J10)/J10</f>
        <v/>
      </c>
      <c r="L10" s="30">
        <f ref="L10:L59" si="2" t="shared">(H10-G10)/H10</f>
        <v/>
      </c>
      <c r="M10" s="18" t="n">
        <v>1806</v>
      </c>
      <c r="N10" s="20">
        <f ref="N10:N59" si="3" t="shared">M10/allholds</f>
        <v/>
      </c>
      <c r="O10" s="18" t="n">
        <v>1568</v>
      </c>
      <c r="P10" s="18" t="n">
        <v>4326</v>
      </c>
      <c r="Q10" s="19" t="n">
        <v>4003</v>
      </c>
      <c r="R10" s="20">
        <f ref="R10:R59" si="4" t="shared">(P10-Q10)/Q10</f>
        <v/>
      </c>
    </row>
    <row customHeight="1" ht="11.25" r="11" s="22" spans="1:1025">
      <c r="A11" s="10" t="n">
        <v>741</v>
      </c>
      <c r="B11" s="10" t="n">
        <v>549</v>
      </c>
      <c r="C11" s="21" t="n"/>
      <c r="D11" s="11" t="s">
        <v>32</v>
      </c>
      <c r="E11" s="13" t="n">
        <v>1</v>
      </c>
      <c r="F11" s="11">
        <f si="0" t="shared"/>
        <v/>
      </c>
      <c r="G11" s="25">
        <f si="0" t="shared"/>
        <v/>
      </c>
      <c r="H11" s="13" t="n">
        <v>1071</v>
      </c>
      <c r="I11" s="13" t="n">
        <v>3438</v>
      </c>
      <c r="J11" s="13" t="n">
        <v>2855</v>
      </c>
      <c r="K11" s="7">
        <f si="1" t="shared"/>
        <v/>
      </c>
      <c r="L11" s="29">
        <f si="2" t="shared"/>
        <v/>
      </c>
      <c r="M11" s="13" t="n">
        <v>441</v>
      </c>
      <c r="N11" s="7">
        <f si="3" t="shared"/>
        <v/>
      </c>
      <c r="O11" s="13" t="n">
        <v>392</v>
      </c>
      <c r="P11" s="13" t="n">
        <v>1147</v>
      </c>
      <c r="Q11" s="11" t="n">
        <v>848</v>
      </c>
      <c r="R11" s="7">
        <f si="4" t="shared"/>
        <v/>
      </c>
      <c r="S11" s="21" t="n"/>
      <c r="T11" s="21" t="n"/>
      <c r="U11" s="21" t="n"/>
      <c r="V11" s="21" t="n"/>
      <c r="W11" s="21" t="n"/>
      <c r="X11" s="21" t="n"/>
      <c r="Y11" s="21" t="n"/>
      <c r="Z11" s="21" t="n"/>
      <c r="AA11" s="21" t="n"/>
      <c r="AB11" s="21" t="n"/>
      <c r="AC11" s="21" t="n"/>
      <c r="AD11" s="21" t="n"/>
      <c r="AE11" s="21" t="n"/>
      <c r="AF11" s="21" t="n"/>
      <c r="AG11" s="21" t="n"/>
      <c r="AH11" s="21" t="n"/>
      <c r="AI11" s="21" t="n"/>
      <c r="AJ11" s="21" t="n"/>
      <c r="AK11" s="21" t="n"/>
      <c r="AL11" s="21" t="n"/>
      <c r="AM11" s="21" t="n"/>
      <c r="AN11" s="21" t="n"/>
      <c r="AO11" s="21" t="n"/>
      <c r="AP11" s="21" t="n"/>
      <c r="AQ11" s="21" t="n"/>
      <c r="AR11" s="21" t="n"/>
      <c r="AS11" s="21" t="n"/>
      <c r="AT11" s="21" t="n"/>
      <c r="AU11" s="21" t="n"/>
      <c r="AV11" s="21" t="n"/>
      <c r="AW11" s="21" t="n"/>
      <c r="AX11" s="21" t="n"/>
      <c r="AY11" s="21" t="n"/>
      <c r="AZ11" s="21" t="n"/>
      <c r="BA11" s="21" t="n"/>
      <c r="BB11" s="21" t="n"/>
      <c r="BC11" s="21" t="n"/>
      <c r="BD11" s="21" t="n"/>
      <c r="BE11" s="21" t="n"/>
      <c r="BF11" s="21" t="n"/>
      <c r="BG11" s="21" t="n"/>
      <c r="BH11" s="21" t="n"/>
      <c r="BI11" s="21" t="n"/>
      <c r="BJ11" s="21" t="n"/>
      <c r="BK11" s="21" t="n"/>
      <c r="BL11" s="21" t="n"/>
      <c r="BM11" s="21" t="n"/>
      <c r="BN11" s="21" t="n"/>
      <c r="BO11" s="21" t="n"/>
      <c r="BP11" s="21" t="n"/>
      <c r="BQ11" s="21" t="n"/>
      <c r="BR11" s="21" t="n"/>
      <c r="BS11" s="21" t="n"/>
      <c r="BT11" s="21" t="n"/>
      <c r="BU11" s="21" t="n"/>
      <c r="BV11" s="21" t="n"/>
      <c r="BW11" s="21" t="n"/>
      <c r="BX11" s="21" t="n"/>
      <c r="BY11" s="21" t="n"/>
      <c r="BZ11" s="21" t="n"/>
      <c r="CA11" s="21" t="n"/>
      <c r="CB11" s="21" t="n"/>
      <c r="CC11" s="21" t="n"/>
      <c r="CD11" s="21" t="n"/>
      <c r="CE11" s="21" t="n"/>
      <c r="CF11" s="21" t="n"/>
      <c r="CG11" s="21" t="n"/>
      <c r="CH11" s="21" t="n"/>
      <c r="CI11" s="21" t="n"/>
      <c r="CJ11" s="21" t="n"/>
      <c r="CK11" s="21" t="n"/>
      <c r="CL11" s="21" t="n"/>
      <c r="CM11" s="21" t="n"/>
      <c r="CN11" s="21" t="n"/>
      <c r="CO11" s="21" t="n"/>
      <c r="CP11" s="21" t="n"/>
      <c r="CQ11" s="21" t="n"/>
      <c r="CR11" s="21" t="n"/>
      <c r="CS11" s="21" t="n"/>
      <c r="CT11" s="21" t="n"/>
      <c r="CU11" s="21" t="n"/>
      <c r="CV11" s="21" t="n"/>
      <c r="CW11" s="21" t="n"/>
      <c r="CX11" s="21" t="n"/>
      <c r="CY11" s="21" t="n"/>
      <c r="CZ11" s="21" t="n"/>
      <c r="DA11" s="21" t="n"/>
      <c r="DB11" s="21" t="n"/>
      <c r="DC11" s="21" t="n"/>
      <c r="DD11" s="21" t="n"/>
      <c r="DE11" s="21" t="n"/>
      <c r="DF11" s="21" t="n"/>
      <c r="DG11" s="21" t="n"/>
      <c r="DH11" s="21" t="n"/>
      <c r="DI11" s="21" t="n"/>
      <c r="DJ11" s="21" t="n"/>
      <c r="DK11" s="21" t="n"/>
      <c r="DL11" s="21" t="n"/>
      <c r="DM11" s="21" t="n"/>
      <c r="DN11" s="21" t="n"/>
      <c r="DO11" s="21" t="n"/>
      <c r="DP11" s="21" t="n"/>
      <c r="DQ11" s="21" t="n"/>
      <c r="DR11" s="21" t="n"/>
      <c r="DS11" s="21" t="n"/>
      <c r="DT11" s="21" t="n"/>
      <c r="DU11" s="21" t="n"/>
      <c r="DV11" s="21" t="n"/>
      <c r="DW11" s="21" t="n"/>
      <c r="DX11" s="21" t="n"/>
      <c r="DY11" s="21" t="n"/>
      <c r="DZ11" s="21" t="n"/>
      <c r="EA11" s="21" t="n"/>
      <c r="EB11" s="21" t="n"/>
      <c r="EC11" s="21" t="n"/>
      <c r="ED11" s="21" t="n"/>
      <c r="EE11" s="21" t="n"/>
      <c r="EF11" s="21" t="n"/>
      <c r="EG11" s="21" t="n"/>
      <c r="EH11" s="21" t="n"/>
      <c r="EI11" s="21" t="n"/>
      <c r="EJ11" s="21" t="n"/>
      <c r="EK11" s="21" t="n"/>
      <c r="EL11" s="21" t="n"/>
      <c r="EM11" s="21" t="n"/>
      <c r="EN11" s="21" t="n"/>
      <c r="EO11" s="21" t="n"/>
      <c r="EP11" s="21" t="n"/>
      <c r="EQ11" s="21" t="n"/>
      <c r="ER11" s="21" t="n"/>
      <c r="ES11" s="21" t="n"/>
      <c r="ET11" s="21" t="n"/>
      <c r="EU11" s="21" t="n"/>
      <c r="EV11" s="21" t="n"/>
      <c r="EW11" s="21" t="n"/>
      <c r="EX11" s="21" t="n"/>
      <c r="EY11" s="21" t="n"/>
      <c r="EZ11" s="21" t="n"/>
      <c r="FA11" s="21" t="n"/>
      <c r="FB11" s="21" t="n"/>
      <c r="FC11" s="21" t="n"/>
      <c r="FD11" s="21" t="n"/>
      <c r="FE11" s="21" t="n"/>
      <c r="FF11" s="21" t="n"/>
      <c r="FG11" s="21" t="n"/>
      <c r="FH11" s="21" t="n"/>
      <c r="FI11" s="21" t="n"/>
      <c r="FJ11" s="21" t="n"/>
      <c r="FK11" s="21" t="n"/>
      <c r="FL11" s="21" t="n"/>
      <c r="FM11" s="21" t="n"/>
      <c r="FN11" s="21" t="n"/>
      <c r="FO11" s="21" t="n"/>
      <c r="FP11" s="21" t="n"/>
      <c r="FQ11" s="21" t="n"/>
      <c r="FR11" s="21" t="n"/>
      <c r="FS11" s="21" t="n"/>
      <c r="FT11" s="21" t="n"/>
      <c r="FU11" s="21" t="n"/>
      <c r="FV11" s="21" t="n"/>
      <c r="FW11" s="21" t="n"/>
      <c r="FX11" s="21" t="n"/>
      <c r="FY11" s="21" t="n"/>
      <c r="FZ11" s="21" t="n"/>
      <c r="GA11" s="21" t="n"/>
      <c r="GB11" s="21" t="n"/>
      <c r="GC11" s="21" t="n"/>
      <c r="GD11" s="21" t="n"/>
      <c r="GE11" s="21" t="n"/>
      <c r="GF11" s="21" t="n"/>
      <c r="GG11" s="21" t="n"/>
      <c r="GH11" s="21" t="n"/>
      <c r="GI11" s="21" t="n"/>
      <c r="GJ11" s="21" t="n"/>
      <c r="GK11" s="21" t="n"/>
      <c r="GL11" s="21" t="n"/>
      <c r="GM11" s="21" t="n"/>
      <c r="GN11" s="21" t="n"/>
      <c r="GO11" s="21" t="n"/>
      <c r="GP11" s="21" t="n"/>
      <c r="GQ11" s="21" t="n"/>
      <c r="GR11" s="21" t="n"/>
      <c r="GS11" s="21" t="n"/>
      <c r="GT11" s="21" t="n"/>
      <c r="GU11" s="21" t="n"/>
      <c r="GV11" s="21" t="n"/>
      <c r="GW11" s="21" t="n"/>
      <c r="GX11" s="21" t="n"/>
      <c r="GY11" s="21" t="n"/>
      <c r="GZ11" s="21" t="n"/>
      <c r="HA11" s="21" t="n"/>
      <c r="HB11" s="21" t="n"/>
      <c r="HC11" s="21" t="n"/>
      <c r="HD11" s="21" t="n"/>
      <c r="HE11" s="21" t="n"/>
      <c r="HF11" s="21" t="n"/>
      <c r="HG11" s="21" t="n"/>
      <c r="HH11" s="21" t="n"/>
      <c r="HI11" s="21" t="n"/>
      <c r="HJ11" s="21" t="n"/>
      <c r="HK11" s="21" t="n"/>
      <c r="HL11" s="21" t="n"/>
      <c r="HM11" s="21" t="n"/>
      <c r="HN11" s="21" t="n"/>
      <c r="HO11" s="21" t="n"/>
      <c r="HP11" s="21" t="n"/>
      <c r="HQ11" s="21" t="n"/>
      <c r="HR11" s="21" t="n"/>
      <c r="HS11" s="21" t="n"/>
      <c r="HT11" s="21" t="n"/>
      <c r="HU11" s="21" t="n"/>
      <c r="HV11" s="21" t="n"/>
      <c r="HW11" s="21" t="n"/>
      <c r="HX11" s="21" t="n"/>
      <c r="HY11" s="21" t="n"/>
      <c r="HZ11" s="21" t="n"/>
      <c r="IA11" s="21" t="n"/>
      <c r="IB11" s="21" t="n"/>
      <c r="IC11" s="21" t="n"/>
      <c r="ID11" s="21" t="n"/>
      <c r="IE11" s="21" t="n"/>
      <c r="IF11" s="21" t="n"/>
      <c r="IG11" s="21" t="n"/>
      <c r="IH11" s="21" t="n"/>
      <c r="II11" s="21" t="n"/>
      <c r="IJ11" s="21" t="n"/>
      <c r="IK11" s="21" t="n"/>
      <c r="IL11" s="21" t="n"/>
      <c r="IM11" s="21" t="n"/>
      <c r="IN11" s="21" t="n"/>
      <c r="IO11" s="21" t="n"/>
      <c r="IP11" s="21" t="n"/>
      <c r="IQ11" s="21" t="n"/>
      <c r="IR11" s="21" t="n"/>
      <c r="IS11" s="21" t="n"/>
      <c r="IT11" s="21" t="n"/>
      <c r="IU11" s="21" t="n"/>
      <c r="IV11" s="21" t="n"/>
      <c r="IW11" s="21" t="n"/>
      <c r="IX11" s="21" t="n"/>
      <c r="IY11" s="21" t="n"/>
      <c r="IZ11" s="21" t="n"/>
      <c r="JA11" s="21" t="n"/>
      <c r="JB11" s="21" t="n"/>
      <c r="JC11" s="21" t="n"/>
      <c r="JD11" s="21" t="n"/>
      <c r="JE11" s="21" t="n"/>
      <c r="JF11" s="21" t="n"/>
      <c r="JG11" s="21" t="n"/>
      <c r="JH11" s="21" t="n"/>
      <c r="JI11" s="21" t="n"/>
      <c r="JJ11" s="21" t="n"/>
      <c r="JK11" s="21" t="n"/>
      <c r="JL11" s="21" t="n"/>
      <c r="JM11" s="21" t="n"/>
      <c r="JN11" s="21" t="n"/>
      <c r="JO11" s="21" t="n"/>
      <c r="JP11" s="21" t="n"/>
      <c r="JQ11" s="21" t="n"/>
      <c r="JR11" s="21" t="n"/>
      <c r="JS11" s="21" t="n"/>
      <c r="JT11" s="21" t="n"/>
      <c r="JU11" s="21" t="n"/>
      <c r="JV11" s="21" t="n"/>
      <c r="JW11" s="21" t="n"/>
      <c r="JX11" s="21" t="n"/>
      <c r="JY11" s="21" t="n"/>
      <c r="JZ11" s="21" t="n"/>
      <c r="KA11" s="21" t="n"/>
      <c r="KB11" s="21" t="n"/>
      <c r="KC11" s="21" t="n"/>
      <c r="KD11" s="21" t="n"/>
      <c r="KE11" s="21" t="n"/>
      <c r="KF11" s="21" t="n"/>
      <c r="KG11" s="21" t="n"/>
      <c r="KH11" s="21" t="n"/>
      <c r="KI11" s="21" t="n"/>
      <c r="KJ11" s="21" t="n"/>
      <c r="KK11" s="21" t="n"/>
      <c r="KL11" s="21" t="n"/>
      <c r="KM11" s="21" t="n"/>
      <c r="KN11" s="21" t="n"/>
      <c r="KO11" s="21" t="n"/>
      <c r="KP11" s="21" t="n"/>
      <c r="KQ11" s="21" t="n"/>
      <c r="KR11" s="21" t="n"/>
      <c r="KS11" s="21" t="n"/>
      <c r="KT11" s="21" t="n"/>
      <c r="KU11" s="21" t="n"/>
      <c r="KV11" s="21" t="n"/>
      <c r="KW11" s="21" t="n"/>
      <c r="KX11" s="21" t="n"/>
      <c r="KY11" s="21" t="n"/>
      <c r="KZ11" s="21" t="n"/>
      <c r="LA11" s="21" t="n"/>
      <c r="LB11" s="21" t="n"/>
      <c r="LC11" s="21" t="n"/>
      <c r="LD11" s="21" t="n"/>
      <c r="LE11" s="21" t="n"/>
      <c r="LF11" s="21" t="n"/>
      <c r="LG11" s="21" t="n"/>
      <c r="LH11" s="21" t="n"/>
      <c r="LI11" s="21" t="n"/>
      <c r="LJ11" s="21" t="n"/>
      <c r="LK11" s="21" t="n"/>
      <c r="LL11" s="21" t="n"/>
      <c r="LM11" s="21" t="n"/>
      <c r="LN11" s="21" t="n"/>
      <c r="LO11" s="21" t="n"/>
      <c r="LP11" s="21" t="n"/>
      <c r="LQ11" s="21" t="n"/>
      <c r="LR11" s="21" t="n"/>
      <c r="LS11" s="21" t="n"/>
      <c r="LT11" s="21" t="n"/>
      <c r="LU11" s="21" t="n"/>
      <c r="LV11" s="21" t="n"/>
      <c r="LW11" s="21" t="n"/>
      <c r="LX11" s="21" t="n"/>
      <c r="LY11" s="21" t="n"/>
      <c r="LZ11" s="21" t="n"/>
      <c r="MA11" s="21" t="n"/>
      <c r="MB11" s="21" t="n"/>
      <c r="MC11" s="21" t="n"/>
      <c r="MD11" s="21" t="n"/>
      <c r="ME11" s="21" t="n"/>
      <c r="MF11" s="21" t="n"/>
      <c r="MG11" s="21" t="n"/>
      <c r="MH11" s="21" t="n"/>
      <c r="MI11" s="21" t="n"/>
      <c r="MJ11" s="21" t="n"/>
      <c r="MK11" s="21" t="n"/>
      <c r="ML11" s="21" t="n"/>
      <c r="MM11" s="21" t="n"/>
      <c r="MN11" s="21" t="n"/>
      <c r="MO11" s="21" t="n"/>
      <c r="MP11" s="21" t="n"/>
      <c r="MQ11" s="21" t="n"/>
      <c r="MR11" s="21" t="n"/>
      <c r="MS11" s="21" t="n"/>
      <c r="MT11" s="21" t="n"/>
      <c r="MU11" s="21" t="n"/>
      <c r="MV11" s="21" t="n"/>
      <c r="MW11" s="21" t="n"/>
      <c r="MX11" s="21" t="n"/>
      <c r="MY11" s="21" t="n"/>
      <c r="MZ11" s="21" t="n"/>
      <c r="NA11" s="21" t="n"/>
      <c r="NB11" s="21" t="n"/>
      <c r="NC11" s="21" t="n"/>
      <c r="ND11" s="21" t="n"/>
      <c r="NE11" s="21" t="n"/>
      <c r="NF11" s="21" t="n"/>
      <c r="NG11" s="21" t="n"/>
      <c r="NH11" s="21" t="n"/>
      <c r="NI11" s="21" t="n"/>
      <c r="NJ11" s="21" t="n"/>
      <c r="NK11" s="21" t="n"/>
      <c r="NL11" s="21" t="n"/>
      <c r="NM11" s="21" t="n"/>
      <c r="NN11" s="21" t="n"/>
      <c r="NO11" s="21" t="n"/>
      <c r="NP11" s="21" t="n"/>
      <c r="NQ11" s="21" t="n"/>
      <c r="NR11" s="21" t="n"/>
      <c r="NS11" s="21" t="n"/>
      <c r="NT11" s="21" t="n"/>
      <c r="NU11" s="21" t="n"/>
      <c r="NV11" s="21" t="n"/>
      <c r="NW11" s="21" t="n"/>
      <c r="NX11" s="21" t="n"/>
      <c r="NY11" s="21" t="n"/>
      <c r="NZ11" s="21" t="n"/>
      <c r="OA11" s="21" t="n"/>
      <c r="OB11" s="21" t="n"/>
      <c r="OC11" s="21" t="n"/>
      <c r="OD11" s="21" t="n"/>
      <c r="OE11" s="21" t="n"/>
      <c r="OF11" s="21" t="n"/>
      <c r="OG11" s="21" t="n"/>
      <c r="OH11" s="21" t="n"/>
      <c r="OI11" s="21" t="n"/>
      <c r="OJ11" s="21" t="n"/>
      <c r="OK11" s="21" t="n"/>
      <c r="OL11" s="21" t="n"/>
      <c r="OM11" s="21" t="n"/>
      <c r="ON11" s="21" t="n"/>
      <c r="OO11" s="21" t="n"/>
      <c r="OP11" s="21" t="n"/>
      <c r="OQ11" s="21" t="n"/>
      <c r="OR11" s="21" t="n"/>
      <c r="OS11" s="21" t="n"/>
      <c r="OT11" s="21" t="n"/>
      <c r="OU11" s="21" t="n"/>
      <c r="OV11" s="21" t="n"/>
      <c r="OW11" s="21" t="n"/>
      <c r="OX11" s="21" t="n"/>
      <c r="OY11" s="21" t="n"/>
      <c r="OZ11" s="21" t="n"/>
      <c r="PA11" s="21" t="n"/>
      <c r="PB11" s="21" t="n"/>
      <c r="PC11" s="21" t="n"/>
      <c r="PD11" s="21" t="n"/>
      <c r="PE11" s="21" t="n"/>
      <c r="PF11" s="21" t="n"/>
      <c r="PG11" s="21" t="n"/>
      <c r="PH11" s="21" t="n"/>
      <c r="PI11" s="21" t="n"/>
      <c r="PJ11" s="21" t="n"/>
      <c r="PK11" s="21" t="n"/>
      <c r="PL11" s="21" t="n"/>
      <c r="PM11" s="21" t="n"/>
      <c r="PN11" s="21" t="n"/>
      <c r="PO11" s="21" t="n"/>
      <c r="PP11" s="21" t="n"/>
      <c r="PQ11" s="21" t="n"/>
      <c r="PR11" s="21" t="n"/>
      <c r="PS11" s="21" t="n"/>
      <c r="PT11" s="21" t="n"/>
      <c r="PU11" s="21" t="n"/>
      <c r="PV11" s="21" t="n"/>
      <c r="PW11" s="21" t="n"/>
      <c r="PX11" s="21" t="n"/>
      <c r="PY11" s="21" t="n"/>
      <c r="PZ11" s="21" t="n"/>
      <c r="QA11" s="21" t="n"/>
      <c r="QB11" s="21" t="n"/>
      <c r="QC11" s="21" t="n"/>
      <c r="QD11" s="21" t="n"/>
      <c r="QE11" s="21" t="n"/>
      <c r="QF11" s="21" t="n"/>
      <c r="QG11" s="21" t="n"/>
      <c r="QH11" s="21" t="n"/>
      <c r="QI11" s="21" t="n"/>
      <c r="QJ11" s="21" t="n"/>
      <c r="QK11" s="21" t="n"/>
      <c r="QL11" s="21" t="n"/>
      <c r="QM11" s="21" t="n"/>
      <c r="QN11" s="21" t="n"/>
      <c r="QO11" s="21" t="n"/>
      <c r="QP11" s="21" t="n"/>
      <c r="QQ11" s="21" t="n"/>
      <c r="QR11" s="21" t="n"/>
      <c r="QS11" s="21" t="n"/>
      <c r="QT11" s="21" t="n"/>
      <c r="QU11" s="21" t="n"/>
      <c r="QV11" s="21" t="n"/>
      <c r="QW11" s="21" t="n"/>
      <c r="QX11" s="21" t="n"/>
      <c r="QY11" s="21" t="n"/>
      <c r="QZ11" s="21" t="n"/>
      <c r="RA11" s="21" t="n"/>
      <c r="RB11" s="21" t="n"/>
      <c r="RC11" s="21" t="n"/>
      <c r="RD11" s="21" t="n"/>
      <c r="RE11" s="21" t="n"/>
      <c r="RF11" s="21" t="n"/>
      <c r="RG11" s="21" t="n"/>
      <c r="RH11" s="21" t="n"/>
      <c r="RI11" s="21" t="n"/>
      <c r="RJ11" s="21" t="n"/>
      <c r="RK11" s="21" t="n"/>
      <c r="RL11" s="21" t="n"/>
      <c r="RM11" s="21" t="n"/>
      <c r="RN11" s="21" t="n"/>
      <c r="RO11" s="21" t="n"/>
      <c r="RP11" s="21" t="n"/>
      <c r="RQ11" s="21" t="n"/>
      <c r="RR11" s="21" t="n"/>
      <c r="RS11" s="21" t="n"/>
      <c r="RT11" s="21" t="n"/>
      <c r="RU11" s="21" t="n"/>
      <c r="RV11" s="21" t="n"/>
      <c r="RW11" s="21" t="n"/>
      <c r="RX11" s="21" t="n"/>
      <c r="RY11" s="21" t="n"/>
      <c r="RZ11" s="21" t="n"/>
      <c r="SA11" s="21" t="n"/>
      <c r="SB11" s="21" t="n"/>
      <c r="SC11" s="21" t="n"/>
      <c r="SD11" s="21" t="n"/>
      <c r="SE11" s="21" t="n"/>
      <c r="SF11" s="21" t="n"/>
      <c r="SG11" s="21" t="n"/>
      <c r="SH11" s="21" t="n"/>
      <c r="SI11" s="21" t="n"/>
      <c r="SJ11" s="21" t="n"/>
      <c r="SK11" s="21" t="n"/>
      <c r="SL11" s="21" t="n"/>
      <c r="SM11" s="21" t="n"/>
      <c r="SN11" s="21" t="n"/>
      <c r="SO11" s="21" t="n"/>
      <c r="SP11" s="21" t="n"/>
      <c r="SQ11" s="21" t="n"/>
      <c r="SR11" s="21" t="n"/>
      <c r="SS11" s="21" t="n"/>
      <c r="ST11" s="21" t="n"/>
      <c r="SU11" s="21" t="n"/>
      <c r="SV11" s="21" t="n"/>
      <c r="SW11" s="21" t="n"/>
      <c r="SX11" s="21" t="n"/>
      <c r="SY11" s="21" t="n"/>
      <c r="SZ11" s="21" t="n"/>
      <c r="TA11" s="21" t="n"/>
      <c r="TB11" s="21" t="n"/>
      <c r="TC11" s="21" t="n"/>
      <c r="TD11" s="21" t="n"/>
      <c r="TE11" s="21" t="n"/>
      <c r="TF11" s="21" t="n"/>
      <c r="TG11" s="21" t="n"/>
      <c r="TH11" s="21" t="n"/>
      <c r="TI11" s="21" t="n"/>
      <c r="TJ11" s="21" t="n"/>
      <c r="TK11" s="21" t="n"/>
      <c r="TL11" s="21" t="n"/>
      <c r="TM11" s="21" t="n"/>
      <c r="TN11" s="21" t="n"/>
      <c r="TO11" s="21" t="n"/>
      <c r="TP11" s="21" t="n"/>
      <c r="TQ11" s="21" t="n"/>
      <c r="TR11" s="21" t="n"/>
      <c r="TS11" s="21" t="n"/>
      <c r="TT11" s="21" t="n"/>
      <c r="TU11" s="21" t="n"/>
      <c r="TV11" s="21" t="n"/>
      <c r="TW11" s="21" t="n"/>
      <c r="TX11" s="21" t="n"/>
      <c r="TY11" s="21" t="n"/>
      <c r="TZ11" s="21" t="n"/>
      <c r="UA11" s="21" t="n"/>
      <c r="UB11" s="21" t="n"/>
      <c r="UC11" s="21" t="n"/>
      <c r="UD11" s="21" t="n"/>
      <c r="UE11" s="21" t="n"/>
      <c r="UF11" s="21" t="n"/>
      <c r="UG11" s="21" t="n"/>
      <c r="UH11" s="21" t="n"/>
      <c r="UI11" s="21" t="n"/>
      <c r="UJ11" s="21" t="n"/>
      <c r="UK11" s="21" t="n"/>
      <c r="UL11" s="21" t="n"/>
      <c r="UM11" s="21" t="n"/>
      <c r="UN11" s="21" t="n"/>
      <c r="UO11" s="21" t="n"/>
      <c r="UP11" s="21" t="n"/>
      <c r="UQ11" s="21" t="n"/>
      <c r="UR11" s="21" t="n"/>
      <c r="US11" s="21" t="n"/>
      <c r="UT11" s="21" t="n"/>
      <c r="UU11" s="21" t="n"/>
      <c r="UV11" s="21" t="n"/>
      <c r="UW11" s="21" t="n"/>
      <c r="UX11" s="21" t="n"/>
      <c r="UY11" s="21" t="n"/>
      <c r="UZ11" s="21" t="n"/>
      <c r="VA11" s="21" t="n"/>
      <c r="VB11" s="21" t="n"/>
      <c r="VC11" s="21" t="n"/>
      <c r="VD11" s="21" t="n"/>
      <c r="VE11" s="21" t="n"/>
      <c r="VF11" s="21" t="n"/>
      <c r="VG11" s="21" t="n"/>
      <c r="VH11" s="21" t="n"/>
      <c r="VI11" s="21" t="n"/>
      <c r="VJ11" s="21" t="n"/>
      <c r="VK11" s="21" t="n"/>
      <c r="VL11" s="21" t="n"/>
      <c r="VM11" s="21" t="n"/>
      <c r="VN11" s="21" t="n"/>
      <c r="VO11" s="21" t="n"/>
      <c r="VP11" s="21" t="n"/>
      <c r="VQ11" s="21" t="n"/>
      <c r="VR11" s="21" t="n"/>
      <c r="VS11" s="21" t="n"/>
      <c r="VT11" s="21" t="n"/>
      <c r="VU11" s="21" t="n"/>
      <c r="VV11" s="21" t="n"/>
      <c r="VW11" s="21" t="n"/>
      <c r="VX11" s="21" t="n"/>
      <c r="VY11" s="21" t="n"/>
      <c r="VZ11" s="21" t="n"/>
      <c r="WA11" s="21" t="n"/>
      <c r="WB11" s="21" t="n"/>
      <c r="WC11" s="21" t="n"/>
      <c r="WD11" s="21" t="n"/>
      <c r="WE11" s="21" t="n"/>
      <c r="WF11" s="21" t="n"/>
      <c r="WG11" s="21" t="n"/>
      <c r="WH11" s="21" t="n"/>
      <c r="WI11" s="21" t="n"/>
      <c r="WJ11" s="21" t="n"/>
      <c r="WK11" s="21" t="n"/>
      <c r="WL11" s="21" t="n"/>
      <c r="WM11" s="21" t="n"/>
      <c r="WN11" s="21" t="n"/>
      <c r="WO11" s="21" t="n"/>
      <c r="WP11" s="21" t="n"/>
      <c r="WQ11" s="21" t="n"/>
      <c r="WR11" s="21" t="n"/>
      <c r="WS11" s="21" t="n"/>
      <c r="WT11" s="21" t="n"/>
      <c r="WU11" s="21" t="n"/>
      <c r="WV11" s="21" t="n"/>
      <c r="WW11" s="21" t="n"/>
      <c r="WX11" s="21" t="n"/>
      <c r="WY11" s="21" t="n"/>
      <c r="WZ11" s="21" t="n"/>
      <c r="XA11" s="21" t="n"/>
      <c r="XB11" s="21" t="n"/>
      <c r="XC11" s="21" t="n"/>
      <c r="XD11" s="21" t="n"/>
      <c r="XE11" s="21" t="n"/>
      <c r="XF11" s="21" t="n"/>
      <c r="XG11" s="21" t="n"/>
      <c r="XH11" s="21" t="n"/>
      <c r="XI11" s="21" t="n"/>
      <c r="XJ11" s="21" t="n"/>
      <c r="XK11" s="21" t="n"/>
      <c r="XL11" s="21" t="n"/>
      <c r="XM11" s="21" t="n"/>
      <c r="XN11" s="21" t="n"/>
      <c r="XO11" s="21" t="n"/>
      <c r="XP11" s="21" t="n"/>
      <c r="XQ11" s="21" t="n"/>
      <c r="XR11" s="21" t="n"/>
      <c r="XS11" s="21" t="n"/>
      <c r="XT11" s="21" t="n"/>
      <c r="XU11" s="21" t="n"/>
      <c r="XV11" s="21" t="n"/>
      <c r="XW11" s="21" t="n"/>
      <c r="XX11" s="21" t="n"/>
      <c r="XY11" s="21" t="n"/>
      <c r="XZ11" s="21" t="n"/>
      <c r="YA11" s="21" t="n"/>
      <c r="YB11" s="21" t="n"/>
      <c r="YC11" s="21" t="n"/>
      <c r="YD11" s="21" t="n"/>
      <c r="YE11" s="21" t="n"/>
      <c r="YF11" s="21" t="n"/>
      <c r="YG11" s="21" t="n"/>
      <c r="YH11" s="21" t="n"/>
      <c r="YI11" s="21" t="n"/>
      <c r="YJ11" s="21" t="n"/>
      <c r="YK11" s="21" t="n"/>
      <c r="YL11" s="21" t="n"/>
      <c r="YM11" s="21" t="n"/>
      <c r="YN11" s="21" t="n"/>
      <c r="YO11" s="21" t="n"/>
      <c r="YP11" s="21" t="n"/>
      <c r="YQ11" s="21" t="n"/>
      <c r="YR11" s="21" t="n"/>
      <c r="YS11" s="21" t="n"/>
      <c r="YT11" s="21" t="n"/>
      <c r="YU11" s="21" t="n"/>
      <c r="YV11" s="21" t="n"/>
      <c r="YW11" s="21" t="n"/>
      <c r="YX11" s="21" t="n"/>
      <c r="YY11" s="21" t="n"/>
      <c r="YZ11" s="21" t="n"/>
      <c r="ZA11" s="21" t="n"/>
      <c r="ZB11" s="21" t="n"/>
      <c r="ZC11" s="21" t="n"/>
      <c r="ZD11" s="21" t="n"/>
      <c r="ZE11" s="21" t="n"/>
      <c r="ZF11" s="21" t="n"/>
      <c r="ZG11" s="21" t="n"/>
      <c r="ZH11" s="21" t="n"/>
      <c r="ZI11" s="21" t="n"/>
      <c r="ZJ11" s="21" t="n"/>
      <c r="ZK11" s="21" t="n"/>
      <c r="ZL11" s="21" t="n"/>
      <c r="ZM11" s="21" t="n"/>
      <c r="ZN11" s="21" t="n"/>
      <c r="ZO11" s="21" t="n"/>
      <c r="ZP11" s="21" t="n"/>
      <c r="ZQ11" s="21" t="n"/>
      <c r="ZR11" s="21" t="n"/>
      <c r="ZS11" s="21" t="n"/>
      <c r="ZT11" s="21" t="n"/>
      <c r="ZU11" s="21" t="n"/>
      <c r="ZV11" s="21" t="n"/>
      <c r="ZW11" s="21" t="n"/>
      <c r="ZX11" s="21" t="n"/>
      <c r="ZY11" s="21" t="n"/>
      <c r="ZZ11" s="21" t="n"/>
      <c r="AAA11" s="21" t="n"/>
      <c r="AAB11" s="21" t="n"/>
      <c r="AAC11" s="21" t="n"/>
      <c r="AAD11" s="21" t="n"/>
      <c r="AAE11" s="21" t="n"/>
      <c r="AAF11" s="21" t="n"/>
      <c r="AAG11" s="21" t="n"/>
      <c r="AAH11" s="21" t="n"/>
      <c r="AAI11" s="21" t="n"/>
      <c r="AAJ11" s="21" t="n"/>
      <c r="AAK11" s="21" t="n"/>
      <c r="AAL11" s="21" t="n"/>
      <c r="AAM11" s="21" t="n"/>
      <c r="AAN11" s="21" t="n"/>
      <c r="AAO11" s="21" t="n"/>
      <c r="AAP11" s="21" t="n"/>
      <c r="AAQ11" s="21" t="n"/>
      <c r="AAR11" s="21" t="n"/>
      <c r="AAS11" s="21" t="n"/>
      <c r="AAT11" s="21" t="n"/>
      <c r="AAU11" s="21" t="n"/>
      <c r="AAV11" s="21" t="n"/>
      <c r="AAW11" s="21" t="n"/>
      <c r="AAX11" s="21" t="n"/>
      <c r="AAY11" s="21" t="n"/>
      <c r="AAZ11" s="21" t="n"/>
      <c r="ABA11" s="21" t="n"/>
      <c r="ABB11" s="21" t="n"/>
      <c r="ABC11" s="21" t="n"/>
      <c r="ABD11" s="21" t="n"/>
      <c r="ABE11" s="21" t="n"/>
      <c r="ABF11" s="21" t="n"/>
      <c r="ABG11" s="21" t="n"/>
      <c r="ABH11" s="21" t="n"/>
      <c r="ABI11" s="21" t="n"/>
      <c r="ABJ11" s="21" t="n"/>
      <c r="ABK11" s="21" t="n"/>
      <c r="ABL11" s="21" t="n"/>
      <c r="ABM11" s="21" t="n"/>
      <c r="ABN11" s="21" t="n"/>
      <c r="ABO11" s="21" t="n"/>
      <c r="ABP11" s="21" t="n"/>
      <c r="ABQ11" s="21" t="n"/>
      <c r="ABR11" s="21" t="n"/>
      <c r="ABS11" s="21" t="n"/>
      <c r="ABT11" s="21" t="n"/>
      <c r="ABU11" s="21" t="n"/>
      <c r="ABV11" s="21" t="n"/>
      <c r="ABW11" s="21" t="n"/>
      <c r="ABX11" s="21" t="n"/>
      <c r="ABY11" s="21" t="n"/>
      <c r="ABZ11" s="21" t="n"/>
      <c r="ACA11" s="21" t="n"/>
      <c r="ACB11" s="21" t="n"/>
      <c r="ACC11" s="21" t="n"/>
      <c r="ACD11" s="21" t="n"/>
      <c r="ACE11" s="21" t="n"/>
      <c r="ACF11" s="21" t="n"/>
      <c r="ACG11" s="21" t="n"/>
      <c r="ACH11" s="21" t="n"/>
      <c r="ACI11" s="21" t="n"/>
      <c r="ACJ11" s="21" t="n"/>
      <c r="ACK11" s="21" t="n"/>
      <c r="ACL11" s="21" t="n"/>
      <c r="ACM11" s="21" t="n"/>
      <c r="ACN11" s="21" t="n"/>
      <c r="ACO11" s="21" t="n"/>
      <c r="ACP11" s="21" t="n"/>
      <c r="ACQ11" s="21" t="n"/>
      <c r="ACR11" s="21" t="n"/>
      <c r="ACS11" s="21" t="n"/>
      <c r="ACT11" s="21" t="n"/>
      <c r="ACU11" s="21" t="n"/>
      <c r="ACV11" s="21" t="n"/>
      <c r="ACW11" s="21" t="n"/>
      <c r="ACX11" s="21" t="n"/>
      <c r="ACY11" s="21" t="n"/>
      <c r="ACZ11" s="21" t="n"/>
      <c r="ADA11" s="21" t="n"/>
      <c r="ADB11" s="21" t="n"/>
      <c r="ADC11" s="21" t="n"/>
      <c r="ADD11" s="21" t="n"/>
      <c r="ADE11" s="21" t="n"/>
      <c r="ADF11" s="21" t="n"/>
      <c r="ADG11" s="21" t="n"/>
      <c r="ADH11" s="21" t="n"/>
      <c r="ADI11" s="21" t="n"/>
      <c r="ADJ11" s="21" t="n"/>
      <c r="ADK11" s="21" t="n"/>
      <c r="ADL11" s="21" t="n"/>
      <c r="ADM11" s="21" t="n"/>
      <c r="ADN11" s="21" t="n"/>
      <c r="ADO11" s="21" t="n"/>
      <c r="ADP11" s="21" t="n"/>
      <c r="ADQ11" s="21" t="n"/>
      <c r="ADR11" s="21" t="n"/>
      <c r="ADS11" s="21" t="n"/>
      <c r="ADT11" s="21" t="n"/>
      <c r="ADU11" s="21" t="n"/>
      <c r="ADV11" s="21" t="n"/>
      <c r="ADW11" s="21" t="n"/>
      <c r="ADX11" s="21" t="n"/>
      <c r="ADY11" s="21" t="n"/>
      <c r="ADZ11" s="21" t="n"/>
      <c r="AEA11" s="21" t="n"/>
      <c r="AEB11" s="21" t="n"/>
      <c r="AEC11" s="21" t="n"/>
      <c r="AED11" s="21" t="n"/>
      <c r="AEE11" s="21" t="n"/>
      <c r="AEF11" s="21" t="n"/>
      <c r="AEG11" s="21" t="n"/>
      <c r="AEH11" s="21" t="n"/>
      <c r="AEI11" s="21" t="n"/>
      <c r="AEJ11" s="21" t="n"/>
      <c r="AEK11" s="21" t="n"/>
      <c r="AEL11" s="21" t="n"/>
      <c r="AEM11" s="21" t="n"/>
      <c r="AEN11" s="21" t="n"/>
      <c r="AEO11" s="21" t="n"/>
      <c r="AEP11" s="21" t="n"/>
      <c r="AEQ11" s="21" t="n"/>
      <c r="AER11" s="21" t="n"/>
      <c r="AES11" s="21" t="n"/>
      <c r="AET11" s="21" t="n"/>
      <c r="AEU11" s="21" t="n"/>
      <c r="AEV11" s="21" t="n"/>
      <c r="AEW11" s="21" t="n"/>
      <c r="AEX11" s="21" t="n"/>
      <c r="AEY11" s="21" t="n"/>
      <c r="AEZ11" s="21" t="n"/>
      <c r="AFA11" s="21" t="n"/>
      <c r="AFB11" s="21" t="n"/>
      <c r="AFC11" s="21" t="n"/>
      <c r="AFD11" s="21" t="n"/>
      <c r="AFE11" s="21" t="n"/>
      <c r="AFF11" s="21" t="n"/>
      <c r="AFG11" s="21" t="n"/>
      <c r="AFH11" s="21" t="n"/>
      <c r="AFI11" s="21" t="n"/>
      <c r="AFJ11" s="21" t="n"/>
      <c r="AFK11" s="21" t="n"/>
      <c r="AFL11" s="21" t="n"/>
      <c r="AFM11" s="21" t="n"/>
      <c r="AFN11" s="21" t="n"/>
      <c r="AFO11" s="21" t="n"/>
      <c r="AFP11" s="21" t="n"/>
      <c r="AFQ11" s="21" t="n"/>
      <c r="AFR11" s="21" t="n"/>
      <c r="AFS11" s="21" t="n"/>
      <c r="AFT11" s="21" t="n"/>
      <c r="AFU11" s="21" t="n"/>
      <c r="AFV11" s="21" t="n"/>
      <c r="AFW11" s="21" t="n"/>
      <c r="AFX11" s="21" t="n"/>
      <c r="AFY11" s="21" t="n"/>
      <c r="AFZ11" s="21" t="n"/>
      <c r="AGA11" s="21" t="n"/>
      <c r="AGB11" s="21" t="n"/>
      <c r="AGC11" s="21" t="n"/>
      <c r="AGD11" s="21" t="n"/>
      <c r="AGE11" s="21" t="n"/>
      <c r="AGF11" s="21" t="n"/>
      <c r="AGG11" s="21" t="n"/>
      <c r="AGH11" s="21" t="n"/>
      <c r="AGI11" s="21" t="n"/>
      <c r="AGJ11" s="21" t="n"/>
      <c r="AGK11" s="21" t="n"/>
      <c r="AGL11" s="21" t="n"/>
      <c r="AGM11" s="21" t="n"/>
      <c r="AGN11" s="21" t="n"/>
      <c r="AGO11" s="21" t="n"/>
      <c r="AGP11" s="21" t="n"/>
      <c r="AGQ11" s="21" t="n"/>
      <c r="AGR11" s="21" t="n"/>
      <c r="AGS11" s="21" t="n"/>
      <c r="AGT11" s="21" t="n"/>
      <c r="AGU11" s="21" t="n"/>
      <c r="AGV11" s="21" t="n"/>
      <c r="AGW11" s="21" t="n"/>
      <c r="AGX11" s="21" t="n"/>
      <c r="AGY11" s="21" t="n"/>
      <c r="AGZ11" s="21" t="n"/>
      <c r="AHA11" s="21" t="n"/>
      <c r="AHB11" s="21" t="n"/>
      <c r="AHC11" s="21" t="n"/>
      <c r="AHD11" s="21" t="n"/>
      <c r="AHE11" s="21" t="n"/>
      <c r="AHF11" s="21" t="n"/>
      <c r="AHG11" s="21" t="n"/>
      <c r="AHH11" s="21" t="n"/>
      <c r="AHI11" s="21" t="n"/>
      <c r="AHJ11" s="21" t="n"/>
      <c r="AHK11" s="21" t="n"/>
      <c r="AHL11" s="21" t="n"/>
      <c r="AHM11" s="21" t="n"/>
      <c r="AHN11" s="21" t="n"/>
      <c r="AHO11" s="21" t="n"/>
      <c r="AHP11" s="21" t="n"/>
      <c r="AHQ11" s="21" t="n"/>
      <c r="AHR11" s="21" t="n"/>
      <c r="AHS11" s="21" t="n"/>
      <c r="AHT11" s="21" t="n"/>
      <c r="AHU11" s="21" t="n"/>
      <c r="AHV11" s="21" t="n"/>
      <c r="AHW11" s="21" t="n"/>
      <c r="AHX11" s="21" t="n"/>
      <c r="AHY11" s="21" t="n"/>
      <c r="AHZ11" s="21" t="n"/>
      <c r="AIA11" s="21" t="n"/>
      <c r="AIB11" s="21" t="n"/>
      <c r="AIC11" s="21" t="n"/>
      <c r="AID11" s="21" t="n"/>
      <c r="AIE11" s="21" t="n"/>
      <c r="AIF11" s="21" t="n"/>
      <c r="AIG11" s="21" t="n"/>
      <c r="AIH11" s="21" t="n"/>
      <c r="AII11" s="21" t="n"/>
      <c r="AIJ11" s="21" t="n"/>
      <c r="AIK11" s="21" t="n"/>
      <c r="AIL11" s="21" t="n"/>
      <c r="AIM11" s="21" t="n"/>
      <c r="AIN11" s="21" t="n"/>
      <c r="AIO11" s="21" t="n"/>
      <c r="AIP11" s="21" t="n"/>
      <c r="AIQ11" s="21" t="n"/>
      <c r="AIR11" s="21" t="n"/>
      <c r="AIS11" s="21" t="n"/>
      <c r="AIT11" s="21" t="n"/>
      <c r="AIU11" s="21" t="n"/>
      <c r="AIV11" s="21" t="n"/>
      <c r="AIW11" s="21" t="n"/>
      <c r="AIX11" s="21" t="n"/>
      <c r="AIY11" s="21" t="n"/>
      <c r="AIZ11" s="21" t="n"/>
      <c r="AJA11" s="21" t="n"/>
      <c r="AJB11" s="21" t="n"/>
      <c r="AJC11" s="21" t="n"/>
      <c r="AJD11" s="21" t="n"/>
      <c r="AJE11" s="21" t="n"/>
      <c r="AJF11" s="21" t="n"/>
      <c r="AJG11" s="21" t="n"/>
      <c r="AJH11" s="21" t="n"/>
      <c r="AJI11" s="21" t="n"/>
      <c r="AJJ11" s="21" t="n"/>
      <c r="AJK11" s="21" t="n"/>
      <c r="AJL11" s="21" t="n"/>
      <c r="AJM11" s="21" t="n"/>
      <c r="AJN11" s="21" t="n"/>
      <c r="AJO11" s="21" t="n"/>
      <c r="AJP11" s="21" t="n"/>
      <c r="AJQ11" s="21" t="n"/>
      <c r="AJR11" s="21" t="n"/>
      <c r="AJS11" s="21" t="n"/>
      <c r="AJT11" s="21" t="n"/>
      <c r="AJU11" s="21" t="n"/>
      <c r="AJV11" s="21" t="n"/>
      <c r="AJW11" s="21" t="n"/>
      <c r="AJX11" s="21" t="n"/>
      <c r="AJY11" s="21" t="n"/>
      <c r="AJZ11" s="21" t="n"/>
      <c r="AKA11" s="21" t="n"/>
      <c r="AKB11" s="21" t="n"/>
      <c r="AKC11" s="21" t="n"/>
      <c r="AKD11" s="21" t="n"/>
      <c r="AKE11" s="21" t="n"/>
      <c r="AKF11" s="21" t="n"/>
      <c r="AKG11" s="21" t="n"/>
      <c r="AKH11" s="21" t="n"/>
      <c r="AKI11" s="21" t="n"/>
      <c r="AKJ11" s="21" t="n"/>
      <c r="AKK11" s="21" t="n"/>
      <c r="AKL11" s="21" t="n"/>
      <c r="AKM11" s="21" t="n"/>
      <c r="AKN11" s="21" t="n"/>
      <c r="AKO11" s="21" t="n"/>
      <c r="AKP11" s="21" t="n"/>
      <c r="AKQ11" s="21" t="n"/>
      <c r="AKR11" s="21" t="n"/>
      <c r="AKS11" s="21" t="n"/>
      <c r="AKT11" s="21" t="n"/>
      <c r="AKU11" s="21" t="n"/>
      <c r="AKV11" s="21" t="n"/>
      <c r="AKW11" s="21" t="n"/>
      <c r="AKX11" s="21" t="n"/>
      <c r="AKY11" s="21" t="n"/>
      <c r="AKZ11" s="21" t="n"/>
      <c r="ALA11" s="21" t="n"/>
      <c r="ALB11" s="21" t="n"/>
      <c r="ALC11" s="21" t="n"/>
      <c r="ALD11" s="21" t="n"/>
      <c r="ALE11" s="21" t="n"/>
      <c r="ALF11" s="21" t="n"/>
      <c r="ALG11" s="21" t="n"/>
      <c r="ALH11" s="21" t="n"/>
      <c r="ALI11" s="21" t="n"/>
      <c r="ALJ11" s="21" t="n"/>
      <c r="ALK11" s="21" t="n"/>
      <c r="ALL11" s="21" t="n"/>
      <c r="ALM11" s="21" t="n"/>
      <c r="ALN11" s="21" t="n"/>
      <c r="ALO11" s="21" t="n"/>
      <c r="ALP11" s="21" t="n"/>
      <c r="ALQ11" s="21" t="n"/>
      <c r="ALR11" s="21" t="n"/>
      <c r="ALS11" s="21" t="n"/>
      <c r="ALT11" s="21" t="n"/>
      <c r="ALU11" s="21" t="n"/>
      <c r="ALV11" s="21" t="n"/>
      <c r="ALW11" s="21" t="n"/>
      <c r="ALX11" s="21" t="n"/>
      <c r="ALY11" s="21" t="n"/>
      <c r="ALZ11" s="21" t="n"/>
      <c r="AMA11" s="21" t="n"/>
      <c r="AMB11" s="21" t="n"/>
      <c r="AMC11" s="21" t="n"/>
      <c r="AMD11" s="21" t="n"/>
      <c r="AME11" s="21" t="n"/>
      <c r="AMF11" s="21" t="n"/>
      <c r="AMG11" s="21" t="n"/>
      <c r="AMH11" s="21" t="n"/>
      <c r="AMI11" s="21" t="n"/>
      <c r="AMJ11" s="21" t="n"/>
      <c r="AMK11" s="21" t="n"/>
    </row>
    <row customHeight="1" ht="11.25" r="12" s="22" spans="1:1025">
      <c r="A12" s="10" t="n">
        <v>5148</v>
      </c>
      <c r="B12" s="10" t="n">
        <v>5577</v>
      </c>
      <c r="D12" s="11" t="s">
        <v>33</v>
      </c>
      <c r="E12" s="13" t="n">
        <v>28</v>
      </c>
      <c r="F12" s="26">
        <f si="0" t="shared"/>
        <v/>
      </c>
      <c r="G12" s="27">
        <f si="0" t="shared"/>
        <v/>
      </c>
      <c r="H12" s="13" t="n">
        <v>15834</v>
      </c>
      <c r="I12" s="13" t="n">
        <v>41724</v>
      </c>
      <c r="J12" s="13" t="n">
        <v>34196</v>
      </c>
      <c r="K12" s="7">
        <f si="1" t="shared"/>
        <v/>
      </c>
      <c r="L12" s="31">
        <f si="2" t="shared"/>
        <v/>
      </c>
      <c r="M12" s="13" t="n">
        <v>5005</v>
      </c>
      <c r="N12" s="7">
        <f si="3" t="shared"/>
        <v/>
      </c>
      <c r="O12" s="13" t="n">
        <v>4542</v>
      </c>
      <c r="P12" s="13" t="n">
        <v>15052</v>
      </c>
      <c r="Q12" s="11" t="n">
        <v>17443</v>
      </c>
      <c r="R12" s="7">
        <f si="4" t="shared"/>
        <v/>
      </c>
    </row>
    <row customHeight="1" ht="11.25" r="13" s="22" spans="1:1025">
      <c r="A13" s="10" t="n">
        <v>1358</v>
      </c>
      <c r="B13" s="10" t="n">
        <v>1005</v>
      </c>
      <c r="D13" s="19" t="s">
        <v>34</v>
      </c>
      <c r="E13" s="18" t="n">
        <v>8</v>
      </c>
      <c r="F13" s="19">
        <f si="0" t="shared"/>
        <v/>
      </c>
      <c r="G13" s="24">
        <f si="0" t="shared"/>
        <v/>
      </c>
      <c r="H13" s="18" t="n">
        <v>2028</v>
      </c>
      <c r="I13" s="18" t="n">
        <v>4982</v>
      </c>
      <c r="J13" s="18" t="n">
        <v>3629</v>
      </c>
      <c r="K13" s="20">
        <f si="1" t="shared"/>
        <v/>
      </c>
      <c r="L13" s="30">
        <f si="2" t="shared"/>
        <v/>
      </c>
      <c r="M13" s="18" t="n">
        <v>815</v>
      </c>
      <c r="N13" s="20">
        <f si="3" t="shared"/>
        <v/>
      </c>
      <c r="O13" s="18" t="n">
        <v>753</v>
      </c>
      <c r="P13" s="18" t="n">
        <v>2271</v>
      </c>
      <c r="Q13" s="19" t="n">
        <v>1676</v>
      </c>
      <c r="R13" s="20">
        <f si="4" t="shared"/>
        <v/>
      </c>
    </row>
    <row customHeight="1" ht="11.25" r="14" s="22" spans="1:1025">
      <c r="A14" s="10" t="n">
        <v>1886</v>
      </c>
      <c r="B14" s="10" t="n">
        <v>1868</v>
      </c>
      <c r="D14" s="11" t="s">
        <v>35</v>
      </c>
      <c r="E14" s="13" t="n">
        <v>16</v>
      </c>
      <c r="F14" s="11">
        <f>A14</f>
        <v/>
      </c>
      <c r="G14" s="25">
        <f>B14</f>
        <v/>
      </c>
      <c r="H14" s="13" t="n">
        <v>5874</v>
      </c>
      <c r="I14" s="13" t="n">
        <v>15510</v>
      </c>
      <c r="J14" s="13" t="n">
        <v>8197</v>
      </c>
      <c r="K14" s="7">
        <f si="1" t="shared"/>
        <v/>
      </c>
      <c r="L14" s="29">
        <f si="2" t="shared"/>
        <v/>
      </c>
      <c r="M14" s="13" t="n">
        <v>1574</v>
      </c>
      <c r="N14" s="7">
        <f si="3" t="shared"/>
        <v/>
      </c>
      <c r="O14" s="13" t="n">
        <v>1362</v>
      </c>
      <c r="P14" s="13" t="n">
        <v>4580</v>
      </c>
      <c r="Q14" s="11" t="n">
        <v>5349</v>
      </c>
      <c r="R14" s="7">
        <f si="4" t="shared"/>
        <v/>
      </c>
    </row>
    <row customHeight="1" ht="11.25" r="15" s="22" spans="1:1025">
      <c r="A15" s="10" t="n">
        <v>2182</v>
      </c>
      <c r="B15" s="10" t="n">
        <v>2144</v>
      </c>
      <c r="D15" s="11" t="s">
        <v>36</v>
      </c>
      <c r="E15" s="13" t="n">
        <v>7</v>
      </c>
      <c r="F15" s="26">
        <f ref="F15:F48" si="5" t="shared">A15</f>
        <v/>
      </c>
      <c r="G15" s="27">
        <f ref="G15:G48" si="6" t="shared">B15</f>
        <v/>
      </c>
      <c r="H15" s="13" t="n">
        <v>4441</v>
      </c>
      <c r="I15" s="13" t="n">
        <v>11773</v>
      </c>
      <c r="J15" s="13" t="n">
        <v>6969</v>
      </c>
      <c r="K15" s="7">
        <f si="1" t="shared"/>
        <v/>
      </c>
      <c r="L15" s="31">
        <f si="2" t="shared"/>
        <v/>
      </c>
      <c r="M15" s="13" t="n">
        <v>1762</v>
      </c>
      <c r="N15" s="7">
        <f si="3" t="shared"/>
        <v/>
      </c>
      <c r="O15" s="13" t="n">
        <v>1667</v>
      </c>
      <c r="P15" s="13" t="n">
        <v>4795</v>
      </c>
      <c r="Q15" s="11" t="n">
        <v>4728</v>
      </c>
      <c r="R15" s="7">
        <f si="4" t="shared"/>
        <v/>
      </c>
    </row>
    <row customHeight="1" ht="11.25" r="16" s="22" spans="1:1025">
      <c r="A16" s="10" t="n">
        <v>2679</v>
      </c>
      <c r="B16" s="10" t="n">
        <v>1843</v>
      </c>
      <c r="D16" s="19" t="s">
        <v>37</v>
      </c>
      <c r="E16" s="18" t="n">
        <v>8</v>
      </c>
      <c r="F16" s="19">
        <f si="5" t="shared"/>
        <v/>
      </c>
      <c r="G16" s="24">
        <f si="6" t="shared"/>
        <v/>
      </c>
      <c r="H16" s="18" t="n">
        <v>4135</v>
      </c>
      <c r="I16" s="18" t="n">
        <v>11214</v>
      </c>
      <c r="J16" s="18" t="n">
        <v>7152</v>
      </c>
      <c r="K16" s="20">
        <f si="1" t="shared"/>
        <v/>
      </c>
      <c r="L16" s="30">
        <f si="2" t="shared"/>
        <v/>
      </c>
      <c r="M16" s="18" t="n">
        <v>1513</v>
      </c>
      <c r="N16" s="20">
        <f si="3" t="shared"/>
        <v/>
      </c>
      <c r="O16" s="18" t="n">
        <v>1353</v>
      </c>
      <c r="P16" s="18" t="n">
        <v>4548</v>
      </c>
      <c r="Q16" s="19" t="n">
        <v>4364</v>
      </c>
      <c r="R16" s="20">
        <f si="4" t="shared"/>
        <v/>
      </c>
    </row>
    <row customHeight="1" ht="11.25" r="17" s="22" spans="1:1025">
      <c r="A17" s="10" t="n">
        <v>670</v>
      </c>
      <c r="B17" s="10" t="n">
        <v>608</v>
      </c>
      <c r="D17" s="11" t="s">
        <v>38</v>
      </c>
      <c r="E17" s="13" t="n">
        <v>21</v>
      </c>
      <c r="F17" s="11">
        <f si="5" t="shared"/>
        <v/>
      </c>
      <c r="G17" s="25">
        <f si="6" t="shared"/>
        <v/>
      </c>
      <c r="H17" s="13" t="n">
        <v>1084</v>
      </c>
      <c r="I17" s="13" t="n">
        <v>3305</v>
      </c>
      <c r="J17" s="13" t="n">
        <v>3310</v>
      </c>
      <c r="K17" s="7">
        <f si="1" t="shared"/>
        <v/>
      </c>
      <c r="L17" s="29">
        <f si="2" t="shared"/>
        <v/>
      </c>
      <c r="M17" s="13" t="n">
        <v>327</v>
      </c>
      <c r="N17" s="7">
        <f si="3" t="shared"/>
        <v/>
      </c>
      <c r="O17" s="13" t="n">
        <v>309</v>
      </c>
      <c r="P17" s="13" t="n">
        <v>1286</v>
      </c>
      <c r="Q17" s="11" t="n">
        <v>1834</v>
      </c>
      <c r="R17" s="7">
        <f si="4" t="shared"/>
        <v/>
      </c>
    </row>
    <row customHeight="1" ht="11.25" r="18" s="22" spans="1:1025">
      <c r="A18" s="10" t="n">
        <v>1841</v>
      </c>
      <c r="B18" s="10" t="n">
        <v>1991</v>
      </c>
      <c r="D18" s="11" t="s">
        <v>39</v>
      </c>
      <c r="E18" s="13" t="n">
        <v>14</v>
      </c>
      <c r="F18" s="26">
        <f si="5" t="shared"/>
        <v/>
      </c>
      <c r="G18" s="27">
        <f si="6" t="shared"/>
        <v/>
      </c>
      <c r="H18" s="13" t="n">
        <v>4300</v>
      </c>
      <c r="I18" s="13" t="n">
        <v>12274</v>
      </c>
      <c r="J18" s="13" t="n">
        <v>10913</v>
      </c>
      <c r="K18" s="7">
        <f si="1" t="shared"/>
        <v/>
      </c>
      <c r="L18" s="31">
        <f si="2" t="shared"/>
        <v/>
      </c>
      <c r="M18" s="13" t="n">
        <v>1607</v>
      </c>
      <c r="N18" s="7">
        <f si="3" t="shared"/>
        <v/>
      </c>
      <c r="O18" s="13" t="n">
        <v>1512</v>
      </c>
      <c r="P18" s="13" t="n">
        <v>4970</v>
      </c>
      <c r="Q18" s="11" t="n">
        <v>5913</v>
      </c>
      <c r="R18" s="7">
        <f si="4" t="shared"/>
        <v/>
      </c>
    </row>
    <row customHeight="1" ht="11.25" r="19" s="22" spans="1:1025">
      <c r="A19" s="10" t="n">
        <v>2804</v>
      </c>
      <c r="B19" s="10" t="n">
        <v>2232</v>
      </c>
      <c r="D19" s="19" t="s">
        <v>40</v>
      </c>
      <c r="E19" s="18" t="n">
        <v>12</v>
      </c>
      <c r="F19" s="19">
        <f si="5" t="shared"/>
        <v/>
      </c>
      <c r="G19" s="24">
        <f si="6" t="shared"/>
        <v/>
      </c>
      <c r="H19" s="18" t="n">
        <v>5241</v>
      </c>
      <c r="I19" s="18" t="n">
        <v>14155</v>
      </c>
      <c r="J19" s="18" t="n">
        <v>13966</v>
      </c>
      <c r="K19" s="20">
        <f si="1" t="shared"/>
        <v/>
      </c>
      <c r="L19" s="30">
        <f si="2" t="shared"/>
        <v/>
      </c>
      <c r="M19" s="18" t="n">
        <v>1803</v>
      </c>
      <c r="N19" s="20">
        <f si="3" t="shared"/>
        <v/>
      </c>
      <c r="O19" s="18" t="n">
        <v>1558</v>
      </c>
      <c r="P19" s="18" t="n">
        <v>5244</v>
      </c>
      <c r="Q19" s="19" t="n">
        <v>6105</v>
      </c>
      <c r="R19" s="20">
        <f si="4" t="shared"/>
        <v/>
      </c>
    </row>
    <row customHeight="1" ht="11.25" r="20" s="22" spans="1:1025">
      <c r="A20" s="10" t="n">
        <v>1863</v>
      </c>
      <c r="B20" s="10" t="n">
        <v>1462</v>
      </c>
      <c r="D20" s="11" t="s">
        <v>41</v>
      </c>
      <c r="E20" s="13" t="n">
        <v>15</v>
      </c>
      <c r="F20" s="11">
        <f si="5" t="shared"/>
        <v/>
      </c>
      <c r="G20" s="25">
        <f si="6" t="shared"/>
        <v/>
      </c>
      <c r="H20" s="13" t="n">
        <v>2499</v>
      </c>
      <c r="I20" s="13" t="n">
        <v>7483</v>
      </c>
      <c r="J20" s="13" t="n">
        <v>7036</v>
      </c>
      <c r="K20" s="7">
        <f si="1" t="shared"/>
        <v/>
      </c>
      <c r="L20" s="29">
        <f si="2" t="shared"/>
        <v/>
      </c>
      <c r="M20" s="13" t="n">
        <v>1115</v>
      </c>
      <c r="N20" s="7">
        <f si="3" t="shared"/>
        <v/>
      </c>
      <c r="O20" s="13" t="n">
        <v>1073</v>
      </c>
      <c r="P20" s="13" t="n">
        <v>3559</v>
      </c>
      <c r="Q20" s="11" t="n">
        <v>4338</v>
      </c>
      <c r="R20" s="7">
        <f si="4" t="shared"/>
        <v/>
      </c>
      <c r="S20" s="21" t="n"/>
      <c r="T20" s="21" t="n"/>
    </row>
    <row customHeight="1" ht="11.25" r="21" s="22" spans="1:1025">
      <c r="A21" s="10" t="n">
        <v>6012</v>
      </c>
      <c r="B21" s="10" t="n">
        <v>5273</v>
      </c>
      <c r="D21" s="11" t="s">
        <v>42</v>
      </c>
      <c r="E21" s="13" t="n">
        <v>29</v>
      </c>
      <c r="F21" s="11">
        <f si="5" t="shared"/>
        <v/>
      </c>
      <c r="G21" s="25">
        <f si="6" t="shared"/>
        <v/>
      </c>
      <c r="H21" s="13" t="n">
        <v>16717</v>
      </c>
      <c r="I21" s="13" t="n">
        <v>45984</v>
      </c>
      <c r="J21" s="13" t="n">
        <v>48202</v>
      </c>
      <c r="K21" s="7">
        <f si="1" t="shared"/>
        <v/>
      </c>
      <c r="L21" s="29">
        <f si="2" t="shared"/>
        <v/>
      </c>
      <c r="M21" s="13" t="n">
        <v>5012</v>
      </c>
      <c r="N21" s="7">
        <f si="3" t="shared"/>
        <v/>
      </c>
      <c r="O21" s="13" t="n">
        <v>4491</v>
      </c>
      <c r="P21" s="13" t="n">
        <v>14371</v>
      </c>
      <c r="Q21" s="11" t="n">
        <v>15014</v>
      </c>
      <c r="R21" s="7">
        <f si="4" t="shared"/>
        <v/>
      </c>
      <c r="S21" s="21" t="n"/>
      <c r="T21" s="21" t="n"/>
    </row>
    <row customHeight="1" ht="11.25" r="22" s="22" spans="1:1025">
      <c r="A22" s="10" t="n">
        <v>8749</v>
      </c>
      <c r="B22" s="10" t="n">
        <v>8642</v>
      </c>
      <c r="D22" s="19" t="s">
        <v>43</v>
      </c>
      <c r="E22" s="18" t="n">
        <v>71</v>
      </c>
      <c r="F22" s="19">
        <f si="5" t="shared"/>
        <v/>
      </c>
      <c r="G22" s="24">
        <f si="6" t="shared"/>
        <v/>
      </c>
      <c r="H22" s="18" t="n">
        <v>26621</v>
      </c>
      <c r="I22" s="18" t="n">
        <v>74018</v>
      </c>
      <c r="J22" s="18" t="n">
        <v>38395</v>
      </c>
      <c r="K22" s="20">
        <f si="1" t="shared"/>
        <v/>
      </c>
      <c r="L22" s="30">
        <f si="2" t="shared"/>
        <v/>
      </c>
      <c r="M22" s="18" t="n">
        <v>8463</v>
      </c>
      <c r="N22" s="20">
        <f si="3" t="shared"/>
        <v/>
      </c>
      <c r="O22" s="18" t="n">
        <v>7220</v>
      </c>
      <c r="P22" s="18" t="n">
        <v>25518</v>
      </c>
      <c r="Q22" s="19" t="n">
        <v>30533</v>
      </c>
      <c r="R22" s="20">
        <f si="4" t="shared"/>
        <v/>
      </c>
      <c r="S22" s="21" t="n"/>
      <c r="T22" s="21" t="n"/>
    </row>
    <row customHeight="1" ht="11.25" r="23" s="22" spans="1:1025">
      <c r="A23" s="10" t="n">
        <v>531</v>
      </c>
      <c r="B23" s="10" t="n">
        <v>276</v>
      </c>
      <c r="D23" s="11" t="s">
        <v>44</v>
      </c>
      <c r="E23" s="13" t="n">
        <v>1</v>
      </c>
      <c r="F23" s="11">
        <f si="5" t="shared"/>
        <v/>
      </c>
      <c r="G23" s="25">
        <f si="6" t="shared"/>
        <v/>
      </c>
      <c r="H23" s="13" t="n">
        <v>491</v>
      </c>
      <c r="I23" s="13" t="n">
        <v>1370</v>
      </c>
      <c r="J23" s="13" t="n">
        <v>1794</v>
      </c>
      <c r="K23" s="7">
        <f si="1" t="shared"/>
        <v/>
      </c>
      <c r="L23" s="29">
        <f si="2" t="shared"/>
        <v/>
      </c>
      <c r="M23" s="13" t="n">
        <v>189</v>
      </c>
      <c r="N23" s="7">
        <f si="3" t="shared"/>
        <v/>
      </c>
      <c r="O23" s="13" t="n">
        <v>220</v>
      </c>
      <c r="P23" s="13" t="n">
        <v>570</v>
      </c>
      <c r="Q23" s="11" t="n">
        <v>1021</v>
      </c>
      <c r="R23" s="7">
        <f si="4" t="shared"/>
        <v/>
      </c>
      <c r="S23" s="21" t="n"/>
      <c r="T23" s="21" t="n"/>
    </row>
    <row customHeight="1" ht="11.25" r="24" s="22" spans="1:1025">
      <c r="A24" s="10" t="n">
        <v>2060</v>
      </c>
      <c r="B24" s="10" t="n">
        <v>2983</v>
      </c>
      <c r="D24" s="11" t="s">
        <v>45</v>
      </c>
      <c r="E24" s="13" t="n">
        <v>24</v>
      </c>
      <c r="F24" s="11">
        <f si="5" t="shared"/>
        <v/>
      </c>
      <c r="G24" s="25">
        <f si="6" t="shared"/>
        <v/>
      </c>
      <c r="H24" s="13" t="n">
        <v>5565</v>
      </c>
      <c r="I24" s="13" t="n">
        <v>14677</v>
      </c>
      <c r="J24" s="13" t="n">
        <v>13792</v>
      </c>
      <c r="K24" s="7">
        <f si="1" t="shared"/>
        <v/>
      </c>
      <c r="L24" s="29">
        <f si="2" t="shared"/>
        <v/>
      </c>
      <c r="M24" s="13" t="n">
        <v>2309</v>
      </c>
      <c r="N24" s="7">
        <f si="3" t="shared"/>
        <v/>
      </c>
      <c r="O24" s="13" t="n">
        <v>2346</v>
      </c>
      <c r="P24" s="13" t="n">
        <v>6734</v>
      </c>
      <c r="Q24" s="11" t="n">
        <v>6701</v>
      </c>
      <c r="R24" s="7">
        <f si="4" t="shared"/>
        <v/>
      </c>
      <c r="S24" s="21" t="n"/>
      <c r="T24" s="21" t="n"/>
    </row>
    <row customHeight="1" ht="11.25" r="25" s="22" spans="1:1025">
      <c r="A25" s="10" t="n">
        <v>1164</v>
      </c>
      <c r="B25" s="10" t="n">
        <v>1110</v>
      </c>
      <c r="D25" s="19" t="s">
        <v>46</v>
      </c>
      <c r="E25" s="18" t="n">
        <v>14</v>
      </c>
      <c r="F25" s="19">
        <f si="5" t="shared"/>
        <v/>
      </c>
      <c r="G25" s="24">
        <f si="6" t="shared"/>
        <v/>
      </c>
      <c r="H25" s="18" t="n">
        <v>2960</v>
      </c>
      <c r="I25" s="18" t="n">
        <v>7625</v>
      </c>
      <c r="J25" s="18" t="n">
        <v>6776</v>
      </c>
      <c r="K25" s="20">
        <f si="1" t="shared"/>
        <v/>
      </c>
      <c r="L25" s="30">
        <f si="2" t="shared"/>
        <v/>
      </c>
      <c r="M25" s="18" t="n">
        <v>967</v>
      </c>
      <c r="N25" s="20">
        <f si="3" t="shared"/>
        <v/>
      </c>
      <c r="O25" s="18" t="n">
        <v>887</v>
      </c>
      <c r="P25" s="18" t="n">
        <v>2850</v>
      </c>
      <c r="Q25" s="19" t="n">
        <v>3194</v>
      </c>
      <c r="R25" s="20">
        <f si="4" t="shared"/>
        <v/>
      </c>
      <c r="S25" s="21" t="n"/>
      <c r="T25" s="21" t="n"/>
    </row>
    <row customHeight="1" ht="11.25" r="26" s="22" spans="1:1025">
      <c r="A26" s="10" t="n">
        <v>1178</v>
      </c>
      <c r="B26" s="10" t="n">
        <v>1262</v>
      </c>
      <c r="D26" s="11" t="s">
        <v>47</v>
      </c>
      <c r="E26" s="13" t="n">
        <v>9</v>
      </c>
      <c r="F26" s="11">
        <f si="5" t="shared"/>
        <v/>
      </c>
      <c r="G26" s="25">
        <f si="6" t="shared"/>
        <v/>
      </c>
      <c r="H26" s="13" t="n">
        <v>1828</v>
      </c>
      <c r="I26" s="13" t="n">
        <v>4873</v>
      </c>
      <c r="J26" s="13" t="n">
        <v>5060</v>
      </c>
      <c r="K26" s="7">
        <f si="1" t="shared"/>
        <v/>
      </c>
      <c r="L26" s="29">
        <f si="2" t="shared"/>
        <v/>
      </c>
      <c r="M26" s="13" t="n">
        <v>873</v>
      </c>
      <c r="N26" s="7">
        <f si="3" t="shared"/>
        <v/>
      </c>
      <c r="O26" s="13" t="n">
        <v>989</v>
      </c>
      <c r="P26" s="13" t="n">
        <v>2712</v>
      </c>
      <c r="Q26" s="11" t="n">
        <v>2379</v>
      </c>
      <c r="R26" s="7">
        <f si="4" t="shared"/>
        <v/>
      </c>
      <c r="S26" s="21" t="n"/>
      <c r="T26" s="21" t="n"/>
    </row>
    <row customHeight="1" ht="11.25" r="27" s="22" spans="1:1025">
      <c r="A27" s="10" t="n">
        <v>7073</v>
      </c>
      <c r="B27" s="10" t="n">
        <v>4635</v>
      </c>
      <c r="D27" s="11" t="s">
        <v>48</v>
      </c>
      <c r="E27" s="13" t="n">
        <v>47</v>
      </c>
      <c r="F27" s="11">
        <f si="5" t="shared"/>
        <v/>
      </c>
      <c r="G27" s="25">
        <f si="6" t="shared"/>
        <v/>
      </c>
      <c r="H27" s="13" t="n">
        <v>14023</v>
      </c>
      <c r="I27" s="13" t="n">
        <v>39071</v>
      </c>
      <c r="J27" s="13" t="n">
        <v>23599</v>
      </c>
      <c r="K27" s="7">
        <f si="1" t="shared"/>
        <v/>
      </c>
      <c r="L27" s="29">
        <f si="2" t="shared"/>
        <v/>
      </c>
      <c r="M27" s="13" t="n">
        <v>4670</v>
      </c>
      <c r="N27" s="7">
        <f si="3" t="shared"/>
        <v/>
      </c>
      <c r="O27" s="13" t="n">
        <v>4063</v>
      </c>
      <c r="P27" s="13" t="n">
        <v>14403</v>
      </c>
      <c r="Q27" s="11" t="n">
        <v>17089</v>
      </c>
      <c r="R27" s="7">
        <f si="4" t="shared"/>
        <v/>
      </c>
      <c r="S27" s="21" t="n"/>
      <c r="T27" s="21" t="n"/>
    </row>
    <row customHeight="1" ht="11.25" r="28" s="22" spans="1:1025">
      <c r="A28" s="10" t="n">
        <v>7967</v>
      </c>
      <c r="B28" s="10" t="n">
        <v>5748</v>
      </c>
      <c r="D28" s="19" t="s">
        <v>49</v>
      </c>
      <c r="E28" s="18" t="n">
        <v>57</v>
      </c>
      <c r="F28" s="19">
        <f si="5" t="shared"/>
        <v/>
      </c>
      <c r="G28" s="24">
        <f si="6" t="shared"/>
        <v/>
      </c>
      <c r="H28" s="18" t="n">
        <v>20579</v>
      </c>
      <c r="I28" s="18" t="n">
        <v>56114</v>
      </c>
      <c r="J28" s="18" t="n">
        <v>42714</v>
      </c>
      <c r="K28" s="20">
        <f si="1" t="shared"/>
        <v/>
      </c>
      <c r="L28" s="30">
        <f si="2" t="shared"/>
        <v/>
      </c>
      <c r="M28" s="18" t="n">
        <v>5970</v>
      </c>
      <c r="N28" s="20">
        <f si="3" t="shared"/>
        <v/>
      </c>
      <c r="O28" s="18" t="n">
        <v>5139</v>
      </c>
      <c r="P28" s="18" t="n">
        <v>17507</v>
      </c>
      <c r="Q28" s="19" t="n">
        <v>19627</v>
      </c>
      <c r="R28" s="20">
        <f si="4" t="shared"/>
        <v/>
      </c>
      <c r="S28" s="21" t="n"/>
      <c r="T28" s="21" t="n"/>
    </row>
    <row customHeight="1" ht="11.25" r="29" s="22" spans="1:1025">
      <c r="A29" s="10" t="n">
        <v>8380</v>
      </c>
      <c r="B29" s="10" t="n">
        <v>3245</v>
      </c>
      <c r="D29" s="11" t="s">
        <v>50</v>
      </c>
      <c r="E29" s="13" t="n">
        <v>25</v>
      </c>
      <c r="F29" s="11">
        <f si="5" t="shared"/>
        <v/>
      </c>
      <c r="G29" s="25">
        <f si="6" t="shared"/>
        <v/>
      </c>
      <c r="H29" s="13" t="n">
        <v>20018</v>
      </c>
      <c r="I29" s="13" t="n">
        <v>54626</v>
      </c>
      <c r="J29" s="13" t="s">
        <v>51</v>
      </c>
      <c r="K29" s="7">
        <f si="1" t="shared"/>
        <v/>
      </c>
      <c r="L29" s="29">
        <f si="2" t="shared"/>
        <v/>
      </c>
      <c r="M29" s="13" t="n">
        <v>3725</v>
      </c>
      <c r="N29" s="7">
        <f>M29/allholds</f>
        <v/>
      </c>
      <c r="O29" s="13" t="n">
        <v>3423</v>
      </c>
      <c r="P29" s="13" t="n">
        <v>11113</v>
      </c>
      <c r="Q29" s="11" t="s">
        <v>51</v>
      </c>
      <c r="R29" s="7">
        <f si="4" t="shared"/>
        <v/>
      </c>
      <c r="S29" s="21" t="n"/>
      <c r="T29" s="21" t="n"/>
    </row>
    <row customHeight="1" ht="11.25" r="30" s="22" spans="1:1025">
      <c r="A30" s="10" t="n">
        <v>10680</v>
      </c>
      <c r="B30" s="10" t="n">
        <v>16345</v>
      </c>
      <c r="D30" s="11" t="s">
        <v>52</v>
      </c>
      <c r="E30" s="13" t="n">
        <v>122</v>
      </c>
      <c r="F30" s="11">
        <f si="5" t="shared"/>
        <v/>
      </c>
      <c r="G30" s="25">
        <f si="6" t="shared"/>
        <v/>
      </c>
      <c r="H30" s="13" t="n">
        <v>46365</v>
      </c>
      <c r="I30" s="13" t="n">
        <v>129844</v>
      </c>
      <c r="J30" s="13" t="n">
        <v>82598</v>
      </c>
      <c r="K30" s="7">
        <f si="1" t="shared"/>
        <v/>
      </c>
      <c r="L30" s="29">
        <f si="2" t="shared"/>
        <v/>
      </c>
      <c r="M30" s="13" t="n">
        <v>15209</v>
      </c>
      <c r="N30" s="7">
        <f si="3" t="shared"/>
        <v/>
      </c>
      <c r="O30" s="13" t="n">
        <v>13139</v>
      </c>
      <c r="P30" s="13" t="n">
        <v>46890</v>
      </c>
      <c r="Q30" s="11" t="n">
        <v>64109</v>
      </c>
      <c r="R30" s="7">
        <f si="4" t="shared"/>
        <v/>
      </c>
      <c r="S30" s="21" t="n"/>
      <c r="T30" s="21" t="n"/>
    </row>
    <row customHeight="1" ht="11.25" r="31" s="22" spans="1:1025">
      <c r="A31" s="10" t="n">
        <v>1049</v>
      </c>
      <c r="B31" s="10" t="n">
        <v>673</v>
      </c>
      <c r="D31" s="19" t="s">
        <v>53</v>
      </c>
      <c r="E31" s="18" t="n">
        <v>2</v>
      </c>
      <c r="F31" s="19">
        <f si="5" t="shared"/>
        <v/>
      </c>
      <c r="G31" s="24">
        <f si="6" t="shared"/>
        <v/>
      </c>
      <c r="H31" s="18" t="n">
        <v>1553</v>
      </c>
      <c r="I31" s="18" t="n">
        <v>3920</v>
      </c>
      <c r="J31" s="18" t="n">
        <v>3026</v>
      </c>
      <c r="K31" s="20">
        <f si="1" t="shared"/>
        <v/>
      </c>
      <c r="L31" s="30">
        <f si="2" t="shared"/>
        <v/>
      </c>
      <c r="M31" s="18" t="n">
        <v>429</v>
      </c>
      <c r="N31" s="20">
        <f si="3" t="shared"/>
        <v/>
      </c>
      <c r="O31" s="18" t="n">
        <v>482</v>
      </c>
      <c r="P31" s="18" t="n">
        <v>1458</v>
      </c>
      <c r="Q31" s="19" t="n">
        <v>1189</v>
      </c>
      <c r="R31" s="20">
        <f si="4" t="shared"/>
        <v/>
      </c>
      <c r="S31" s="21" t="n"/>
      <c r="T31" s="21" t="n"/>
    </row>
    <row customHeight="1" ht="11.25" r="32" s="22" spans="1:1025">
      <c r="A32" s="10" t="n">
        <v>6335</v>
      </c>
      <c r="B32" s="10" t="n">
        <v>6566</v>
      </c>
      <c r="D32" s="11" t="s">
        <v>54</v>
      </c>
      <c r="E32" s="13" t="n">
        <v>51</v>
      </c>
      <c r="F32" s="11">
        <f si="5" t="shared"/>
        <v/>
      </c>
      <c r="G32" s="25">
        <f si="6" t="shared"/>
        <v/>
      </c>
      <c r="H32" s="13" t="n">
        <v>15829</v>
      </c>
      <c r="I32" s="13" t="n">
        <v>44741</v>
      </c>
      <c r="J32" s="13" t="n">
        <v>29882</v>
      </c>
      <c r="K32" s="7">
        <f si="1" t="shared"/>
        <v/>
      </c>
      <c r="L32" s="29">
        <f si="2" t="shared"/>
        <v/>
      </c>
      <c r="M32" s="13" t="n">
        <v>5831</v>
      </c>
      <c r="N32" s="7">
        <f si="3" t="shared"/>
        <v/>
      </c>
      <c r="O32" s="13" t="n">
        <v>5354</v>
      </c>
      <c r="P32" s="13" t="n">
        <v>17675</v>
      </c>
      <c r="Q32" s="11" t="n">
        <v>20727</v>
      </c>
      <c r="R32" s="7">
        <f si="4" t="shared"/>
        <v/>
      </c>
      <c r="S32" s="21" t="n"/>
      <c r="T32" s="21" t="n"/>
    </row>
    <row customHeight="1" ht="11.25" r="33" s="22" spans="1:1025">
      <c r="A33" s="10" t="n">
        <v>4390</v>
      </c>
      <c r="B33" s="10" t="n">
        <v>3805</v>
      </c>
      <c r="D33" s="11" t="s">
        <v>55</v>
      </c>
      <c r="E33" s="13" t="n">
        <v>17</v>
      </c>
      <c r="F33" s="11">
        <f si="5" t="shared"/>
        <v/>
      </c>
      <c r="G33" s="25">
        <f si="6" t="shared"/>
        <v/>
      </c>
      <c r="H33" s="13" t="n">
        <v>8634</v>
      </c>
      <c r="I33" s="13" t="n">
        <v>19865</v>
      </c>
      <c r="J33" s="13" t="n">
        <v>16775</v>
      </c>
      <c r="K33" s="7">
        <f si="1" t="shared"/>
        <v/>
      </c>
      <c r="L33" s="29">
        <f si="2" t="shared"/>
        <v/>
      </c>
      <c r="M33" s="13" t="n">
        <v>3634</v>
      </c>
      <c r="N33" s="7">
        <f si="3" t="shared"/>
        <v/>
      </c>
      <c r="O33" s="13" t="n">
        <v>3190</v>
      </c>
      <c r="P33" s="13" t="n">
        <v>11882</v>
      </c>
      <c r="Q33" s="11" t="n">
        <v>12044</v>
      </c>
      <c r="R33" s="7">
        <f si="4" t="shared"/>
        <v/>
      </c>
      <c r="S33" s="21" t="n"/>
      <c r="T33" s="21" t="n"/>
    </row>
    <row customHeight="1" ht="11.25" r="34" s="22" spans="1:1025">
      <c r="A34" s="10" t="n">
        <v>5993</v>
      </c>
      <c r="B34" s="10" t="n">
        <v>5204</v>
      </c>
      <c r="D34" s="19" t="s">
        <v>56</v>
      </c>
      <c r="E34" s="18" t="n">
        <v>44</v>
      </c>
      <c r="F34" s="19">
        <f si="5" t="shared"/>
        <v/>
      </c>
      <c r="G34" s="24">
        <f si="6" t="shared"/>
        <v/>
      </c>
      <c r="H34" s="18" t="n">
        <v>14731</v>
      </c>
      <c r="I34" s="18" t="n">
        <v>40254</v>
      </c>
      <c r="J34" s="18" t="n">
        <v>29564</v>
      </c>
      <c r="K34" s="20">
        <f si="1" t="shared"/>
        <v/>
      </c>
      <c r="L34" s="30">
        <f si="2" t="shared"/>
        <v/>
      </c>
      <c r="M34" s="18" t="n">
        <v>4837</v>
      </c>
      <c r="N34" s="20">
        <f si="3" t="shared"/>
        <v/>
      </c>
      <c r="O34" s="18" t="n">
        <v>4378</v>
      </c>
      <c r="P34" s="18" t="n">
        <v>13739</v>
      </c>
      <c r="Q34" s="19" t="n">
        <v>15867</v>
      </c>
      <c r="R34" s="20">
        <f si="4" t="shared"/>
        <v/>
      </c>
      <c r="S34" s="21" t="n"/>
      <c r="T34" s="21" t="n"/>
    </row>
    <row customHeight="1" ht="11.25" r="35" s="22" spans="1:1025">
      <c r="A35" s="10" t="n">
        <v>1426</v>
      </c>
      <c r="B35" s="10" t="n">
        <v>951</v>
      </c>
      <c r="D35" s="11" t="s">
        <v>57</v>
      </c>
      <c r="E35" s="13" t="n">
        <v>2</v>
      </c>
      <c r="F35" s="11">
        <f si="5" t="shared"/>
        <v/>
      </c>
      <c r="G35" s="25">
        <f si="6" t="shared"/>
        <v/>
      </c>
      <c r="H35" s="13" t="n">
        <v>3113</v>
      </c>
      <c r="I35" s="13" t="n">
        <v>7339</v>
      </c>
      <c r="J35" s="13" t="n">
        <v>6667</v>
      </c>
      <c r="K35" s="7">
        <f si="1" t="shared"/>
        <v/>
      </c>
      <c r="L35" s="29">
        <f si="2" t="shared"/>
        <v/>
      </c>
      <c r="M35" s="13" t="n">
        <v>897</v>
      </c>
      <c r="N35" s="7">
        <f>M35/allholds</f>
        <v/>
      </c>
      <c r="O35" s="13" t="n">
        <v>734</v>
      </c>
      <c r="P35" s="13" t="n">
        <v>2419</v>
      </c>
      <c r="Q35" s="11" t="n">
        <v>2030</v>
      </c>
      <c r="R35" s="7">
        <f si="4" t="shared"/>
        <v/>
      </c>
      <c r="S35" s="21" t="n"/>
      <c r="T35" s="21" t="n"/>
    </row>
    <row customHeight="1" ht="11.25" r="36" s="22" spans="1:1025">
      <c r="A36" s="10" t="n">
        <v>1741</v>
      </c>
      <c r="B36" s="10" t="n">
        <v>2018</v>
      </c>
      <c r="D36" s="11" t="s">
        <v>58</v>
      </c>
      <c r="E36" s="13" t="n">
        <v>27</v>
      </c>
      <c r="F36" s="11">
        <f si="5" t="shared"/>
        <v/>
      </c>
      <c r="G36" s="25">
        <f si="6" t="shared"/>
        <v/>
      </c>
      <c r="H36" s="13" t="n">
        <v>3581</v>
      </c>
      <c r="I36" s="13" t="n">
        <v>10538</v>
      </c>
      <c r="J36" s="13" t="n">
        <v>9039</v>
      </c>
      <c r="K36" s="7">
        <f si="1" t="shared"/>
        <v/>
      </c>
      <c r="L36" s="29">
        <f si="2" t="shared"/>
        <v/>
      </c>
      <c r="M36" s="13" t="n">
        <v>1616</v>
      </c>
      <c r="N36" s="7">
        <f si="3" t="shared"/>
        <v/>
      </c>
      <c r="O36" s="13" t="n">
        <v>1599</v>
      </c>
      <c r="P36" s="13" t="n">
        <v>5571</v>
      </c>
      <c r="Q36" s="11" t="n">
        <v>5929</v>
      </c>
      <c r="R36" s="7">
        <f si="4" t="shared"/>
        <v/>
      </c>
      <c r="S36" s="21" t="n"/>
      <c r="T36" s="21" t="n"/>
    </row>
    <row customHeight="1" ht="11.25" r="37" s="22" spans="1:1025">
      <c r="A37" s="10" t="n">
        <v>997</v>
      </c>
      <c r="B37" s="10" t="n">
        <v>446</v>
      </c>
      <c r="D37" s="19" t="s">
        <v>59</v>
      </c>
      <c r="E37" s="18" t="n">
        <v>2</v>
      </c>
      <c r="F37" s="19">
        <f si="5" t="shared"/>
        <v/>
      </c>
      <c r="G37" s="24">
        <f si="6" t="shared"/>
        <v/>
      </c>
      <c r="H37" s="18" t="n">
        <v>1120</v>
      </c>
      <c r="I37" s="18" t="n">
        <v>3030</v>
      </c>
      <c r="J37" s="18" t="n">
        <v>3536</v>
      </c>
      <c r="K37" s="20">
        <f si="1" t="shared"/>
        <v/>
      </c>
      <c r="L37" s="30">
        <f si="2" t="shared"/>
        <v/>
      </c>
      <c r="M37" s="18" t="n">
        <v>315</v>
      </c>
      <c r="N37" s="20">
        <f si="3" t="shared"/>
        <v/>
      </c>
      <c r="O37" s="18" t="n">
        <v>310</v>
      </c>
      <c r="P37" s="18" t="n">
        <v>873</v>
      </c>
      <c r="Q37" s="19" t="n">
        <v>1200</v>
      </c>
      <c r="R37" s="20">
        <f si="4" t="shared"/>
        <v/>
      </c>
      <c r="S37" s="21" t="n"/>
      <c r="T37" s="21" t="n"/>
    </row>
    <row customHeight="1" ht="11.25" r="38" s="22" spans="1:1025">
      <c r="A38" s="10" t="n">
        <v>7620</v>
      </c>
      <c r="B38" s="10" t="n">
        <v>6204</v>
      </c>
      <c r="D38" s="11" t="s">
        <v>60</v>
      </c>
      <c r="E38" s="13" t="n">
        <v>57</v>
      </c>
      <c r="F38" s="11">
        <f si="5" t="shared"/>
        <v/>
      </c>
      <c r="G38" s="25">
        <f si="6" t="shared"/>
        <v/>
      </c>
      <c r="H38" s="13" t="n">
        <v>16208</v>
      </c>
      <c r="I38" s="13" t="n">
        <v>44286</v>
      </c>
      <c r="J38" s="13" t="n">
        <v>29248</v>
      </c>
      <c r="K38" s="7">
        <f si="1" t="shared"/>
        <v/>
      </c>
      <c r="L38" s="29">
        <f si="2" t="shared"/>
        <v/>
      </c>
      <c r="M38" s="13" t="n">
        <v>6017</v>
      </c>
      <c r="N38" s="7">
        <f si="3" t="shared"/>
        <v/>
      </c>
      <c r="O38" s="13" t="n">
        <v>5430</v>
      </c>
      <c r="P38" s="13" t="n">
        <v>18325</v>
      </c>
      <c r="Q38" s="11" t="n">
        <v>21181</v>
      </c>
      <c r="R38" s="7">
        <f si="4" t="shared"/>
        <v/>
      </c>
      <c r="S38" s="21" t="n"/>
      <c r="T38" s="21" t="n"/>
    </row>
    <row customHeight="1" ht="11.25" r="39" s="22" spans="1:1025">
      <c r="A39" s="10" t="n">
        <v>888</v>
      </c>
      <c r="B39" s="10" t="n">
        <v>623</v>
      </c>
      <c r="D39" s="11" t="s">
        <v>61</v>
      </c>
      <c r="E39" s="13" t="n">
        <v>2</v>
      </c>
      <c r="F39" s="11">
        <f si="5" t="shared"/>
        <v/>
      </c>
      <c r="G39" s="25">
        <f si="6" t="shared"/>
        <v/>
      </c>
      <c r="H39" s="13" t="n">
        <v>1425</v>
      </c>
      <c r="I39" s="13" t="n">
        <v>3716</v>
      </c>
      <c r="J39" s="13" t="n">
        <v>2550</v>
      </c>
      <c r="K39" s="7">
        <f si="1" t="shared"/>
        <v/>
      </c>
      <c r="L39" s="29">
        <f si="2" t="shared"/>
        <v/>
      </c>
      <c r="M39" s="13" t="n">
        <v>506</v>
      </c>
      <c r="N39" s="7">
        <f si="3" t="shared"/>
        <v/>
      </c>
      <c r="O39" s="13" t="n">
        <v>465</v>
      </c>
      <c r="P39" s="13" t="n">
        <v>1460</v>
      </c>
      <c r="Q39" s="11" t="n">
        <v>1377</v>
      </c>
      <c r="R39" s="7">
        <f si="4" t="shared"/>
        <v/>
      </c>
      <c r="S39" s="21" t="n"/>
      <c r="T39" s="21" t="n"/>
    </row>
    <row customHeight="1" ht="11.25" r="40" s="22" spans="1:1025">
      <c r="A40" s="10" t="n">
        <v>3248</v>
      </c>
      <c r="B40" s="10" t="n">
        <v>2704</v>
      </c>
      <c r="D40" s="19" t="s">
        <v>62</v>
      </c>
      <c r="E40" s="18" t="n">
        <v>32</v>
      </c>
      <c r="F40" s="19">
        <f si="5" t="shared"/>
        <v/>
      </c>
      <c r="G40" s="24">
        <f si="6" t="shared"/>
        <v/>
      </c>
      <c r="H40" s="18" t="n">
        <v>8046</v>
      </c>
      <c r="I40" s="18" t="n">
        <v>21479</v>
      </c>
      <c r="J40" s="18" t="n">
        <v>19339</v>
      </c>
      <c r="K40" s="20">
        <f si="1" t="shared"/>
        <v/>
      </c>
      <c r="L40" s="30">
        <f si="2" t="shared"/>
        <v/>
      </c>
      <c r="M40" s="18" t="n">
        <v>2450</v>
      </c>
      <c r="N40" s="20">
        <f si="3" t="shared"/>
        <v/>
      </c>
      <c r="O40" s="18" t="n">
        <v>2138</v>
      </c>
      <c r="P40" s="18" t="n">
        <v>7476</v>
      </c>
      <c r="Q40" s="19" t="n">
        <v>8871</v>
      </c>
      <c r="R40" s="20">
        <f si="4" t="shared"/>
        <v/>
      </c>
      <c r="S40" s="21" t="n"/>
      <c r="T40" s="21" t="n"/>
    </row>
    <row customHeight="1" ht="11.25" r="41" s="22" spans="1:1025">
      <c r="A41" s="10" t="n">
        <v>1354</v>
      </c>
      <c r="B41" s="10" t="n">
        <v>747</v>
      </c>
      <c r="D41" s="11" t="s">
        <v>63</v>
      </c>
      <c r="E41" s="13" t="n">
        <v>11</v>
      </c>
      <c r="F41" s="11">
        <f si="5" t="shared"/>
        <v/>
      </c>
      <c r="G41" s="25">
        <f si="6" t="shared"/>
        <v/>
      </c>
      <c r="H41" s="13" t="n">
        <v>1594</v>
      </c>
      <c r="I41" s="13" t="n">
        <v>4457</v>
      </c>
      <c r="J41" s="13" t="n">
        <v>4894</v>
      </c>
      <c r="K41" s="7">
        <f si="1" t="shared"/>
        <v/>
      </c>
      <c r="L41" s="29">
        <f si="2" t="shared"/>
        <v/>
      </c>
      <c r="M41" s="13" t="n">
        <v>648</v>
      </c>
      <c r="N41" s="7">
        <f si="3" t="shared"/>
        <v/>
      </c>
      <c r="O41" s="13" t="n">
        <v>636</v>
      </c>
      <c r="P41" s="13" t="n">
        <v>1944</v>
      </c>
      <c r="Q41" s="11" t="n">
        <v>1998</v>
      </c>
      <c r="R41" s="7">
        <f si="4" t="shared"/>
        <v/>
      </c>
      <c r="S41" s="21" t="n"/>
      <c r="T41" s="21" t="n"/>
    </row>
    <row customHeight="1" ht="11.25" r="42" s="22" spans="1:1025">
      <c r="A42" s="10" t="n">
        <v>3275</v>
      </c>
      <c r="B42" s="10" t="n">
        <v>3282</v>
      </c>
      <c r="D42" s="11" t="s">
        <v>64</v>
      </c>
      <c r="E42" s="13" t="n">
        <v>26</v>
      </c>
      <c r="F42" s="11">
        <f si="5" t="shared"/>
        <v/>
      </c>
      <c r="G42" s="25">
        <f si="6" t="shared"/>
        <v/>
      </c>
      <c r="H42" s="13" t="n">
        <v>9449</v>
      </c>
      <c r="I42" s="13" t="n">
        <v>25958</v>
      </c>
      <c r="J42" s="13" t="n">
        <v>21888</v>
      </c>
      <c r="K42" s="7">
        <f si="1" t="shared"/>
        <v/>
      </c>
      <c r="L42" s="29">
        <f si="2" t="shared"/>
        <v/>
      </c>
      <c r="M42" s="13" t="n">
        <v>2961</v>
      </c>
      <c r="N42" s="7">
        <f si="3" t="shared"/>
        <v/>
      </c>
      <c r="O42" s="13" t="n">
        <v>2733</v>
      </c>
      <c r="P42" s="13" t="n">
        <v>8691</v>
      </c>
      <c r="Q42" s="11" t="n">
        <v>8833</v>
      </c>
      <c r="R42" s="7">
        <f si="4" t="shared"/>
        <v/>
      </c>
      <c r="S42" s="21" t="n"/>
      <c r="T42" s="21" t="n"/>
    </row>
    <row customHeight="1" ht="11.25" r="43" s="22" spans="1:1025">
      <c r="A43" s="10" t="n">
        <v>1197</v>
      </c>
      <c r="B43" s="10" t="n">
        <v>2058</v>
      </c>
      <c r="D43" s="19" t="s">
        <v>65</v>
      </c>
      <c r="E43" s="18" t="n">
        <v>14</v>
      </c>
      <c r="F43" s="19">
        <f si="5" t="shared"/>
        <v/>
      </c>
      <c r="G43" s="24">
        <f si="6" t="shared"/>
        <v/>
      </c>
      <c r="H43" s="18" t="n">
        <v>4121</v>
      </c>
      <c r="I43" s="18" t="n">
        <v>11163</v>
      </c>
      <c r="J43" s="18" t="n">
        <v>9839</v>
      </c>
      <c r="K43" s="20">
        <f si="1" t="shared"/>
        <v/>
      </c>
      <c r="L43" s="30">
        <f si="2" t="shared"/>
        <v/>
      </c>
      <c r="M43" s="18" t="n">
        <v>1625</v>
      </c>
      <c r="N43" s="20">
        <f si="3" t="shared"/>
        <v/>
      </c>
      <c r="O43" s="18" t="n">
        <v>1511</v>
      </c>
      <c r="P43" s="18" t="n">
        <v>4671</v>
      </c>
      <c r="Q43" s="19" t="n">
        <v>4432</v>
      </c>
      <c r="R43" s="20">
        <f si="4" t="shared"/>
        <v/>
      </c>
      <c r="S43" s="21" t="n"/>
      <c r="T43" s="21" t="n"/>
    </row>
    <row customHeight="1" ht="11.25" r="44" s="22" spans="1:1025">
      <c r="A44" s="10" t="n">
        <v>1922</v>
      </c>
      <c r="B44" s="10" t="n">
        <v>448</v>
      </c>
      <c r="D44" s="49" t="s">
        <v>66</v>
      </c>
      <c r="E44" s="48" t="n">
        <v>2</v>
      </c>
      <c r="F44" s="49">
        <f si="5" t="shared"/>
        <v/>
      </c>
      <c r="G44" s="50">
        <f si="6" t="shared"/>
        <v/>
      </c>
      <c r="H44" s="48" t="n">
        <v>1500</v>
      </c>
      <c r="I44" s="48" t="n">
        <v>3745</v>
      </c>
      <c r="J44" s="48" t="n">
        <v>3550</v>
      </c>
      <c r="K44" s="51">
        <f si="1" t="shared"/>
        <v/>
      </c>
      <c r="L44" s="52">
        <f si="2" t="shared"/>
        <v/>
      </c>
      <c r="M44" s="48" t="n">
        <v>340</v>
      </c>
      <c r="N44" s="51">
        <f>M44/allholds</f>
        <v/>
      </c>
      <c r="O44" s="48" t="n">
        <v>305</v>
      </c>
      <c r="P44" s="48" t="n">
        <v>1019</v>
      </c>
      <c r="Q44" s="49" t="n">
        <v>982</v>
      </c>
      <c r="R44" s="51">
        <f si="4" t="shared"/>
        <v/>
      </c>
      <c r="S44" s="21" t="n"/>
      <c r="T44" s="21" t="n"/>
    </row>
    <row customHeight="1" ht="11.25" r="45" s="22" spans="1:1025">
      <c r="A45" s="10" t="n">
        <v>5341</v>
      </c>
      <c r="B45" s="10" t="n">
        <v>3587</v>
      </c>
      <c r="D45" s="11" t="s">
        <v>67</v>
      </c>
      <c r="E45" s="13" t="n">
        <v>25</v>
      </c>
      <c r="F45" s="11">
        <f ref="F45:G47" si="7" t="shared">A45</f>
        <v/>
      </c>
      <c r="G45" s="25">
        <f si="7" t="shared"/>
        <v/>
      </c>
      <c r="H45" s="13" t="n">
        <v>10892</v>
      </c>
      <c r="I45" s="13" t="n">
        <v>29659</v>
      </c>
      <c r="J45" s="13" t="n">
        <v>24104</v>
      </c>
      <c r="K45" s="7">
        <f>(I45-J45)/J45</f>
        <v/>
      </c>
      <c r="L45" s="29">
        <f si="2" t="shared"/>
        <v/>
      </c>
      <c r="M45" s="13" t="n">
        <v>3608</v>
      </c>
      <c r="N45" s="7">
        <f>M45/allholds</f>
        <v/>
      </c>
      <c r="O45" s="13" t="n">
        <v>3106</v>
      </c>
      <c r="P45" s="13" t="n">
        <v>9853</v>
      </c>
      <c r="Q45" s="11" t="n">
        <v>10632</v>
      </c>
      <c r="R45" s="7">
        <f>(P45-Q45)/Q45</f>
        <v/>
      </c>
      <c r="S45" s="21" t="n"/>
      <c r="T45" s="21" t="n"/>
    </row>
    <row customHeight="1" ht="11.25" r="46" s="22" spans="1:1025">
      <c r="A46" s="10" t="n">
        <v>1051</v>
      </c>
      <c r="B46" s="10" t="n">
        <v>305</v>
      </c>
      <c r="D46" s="19" t="s">
        <v>68</v>
      </c>
      <c r="E46" s="18" t="n">
        <v>2</v>
      </c>
      <c r="F46" s="19">
        <f si="7" t="shared"/>
        <v/>
      </c>
      <c r="G46" s="24">
        <f si="7" t="shared"/>
        <v/>
      </c>
      <c r="H46" s="18" t="n">
        <v>1588</v>
      </c>
      <c r="I46" s="18" t="n">
        <v>4251</v>
      </c>
      <c r="J46" s="18" t="s">
        <v>51</v>
      </c>
      <c r="K46" s="20" t="s">
        <v>51</v>
      </c>
      <c r="L46" s="30">
        <f si="2" t="shared"/>
        <v/>
      </c>
      <c r="M46" s="18" t="n">
        <v>309</v>
      </c>
      <c r="N46" s="20">
        <f>M46/allholds</f>
        <v/>
      </c>
      <c r="O46" s="18" t="n">
        <v>288</v>
      </c>
      <c r="P46" s="18" t="n">
        <v>1001</v>
      </c>
      <c r="Q46" s="19" t="s">
        <v>51</v>
      </c>
      <c r="R46" s="20" t="s">
        <v>51</v>
      </c>
      <c r="S46" s="21" t="n"/>
      <c r="T46" s="21" t="n"/>
    </row>
    <row customHeight="1" ht="11.25" r="47" s="22" spans="1:1025">
      <c r="A47" s="10" t="n">
        <v>332</v>
      </c>
      <c r="B47" s="10" t="n">
        <v>508</v>
      </c>
      <c r="D47" s="49" t="s">
        <v>69</v>
      </c>
      <c r="E47" s="48" t="n">
        <v>1</v>
      </c>
      <c r="F47" s="49">
        <f si="7" t="shared"/>
        <v/>
      </c>
      <c r="G47" s="50">
        <f si="7" t="shared"/>
        <v/>
      </c>
      <c r="H47" s="48" t="n">
        <v>986</v>
      </c>
      <c r="I47" s="48" t="n">
        <v>2641</v>
      </c>
      <c r="J47" s="48" t="n">
        <v>310</v>
      </c>
      <c r="K47" s="51">
        <f>(I47-J47)/J47</f>
        <v/>
      </c>
      <c r="L47" s="52">
        <f>(H47-G47)/H47</f>
        <v/>
      </c>
      <c r="M47" s="48" t="n">
        <v>286</v>
      </c>
      <c r="N47" s="51">
        <f>M47/allholds</f>
        <v/>
      </c>
      <c r="O47" s="48" t="n">
        <v>281</v>
      </c>
      <c r="P47" s="48" t="n">
        <v>887</v>
      </c>
      <c r="Q47" s="49" t="n">
        <v>91</v>
      </c>
      <c r="R47" s="51">
        <f>(P47-Q47)/Q47</f>
        <v/>
      </c>
      <c r="S47" s="21" t="n"/>
      <c r="T47" s="21" t="n"/>
    </row>
    <row customHeight="1" ht="11.25" r="48" s="22" spans="1:1025">
      <c r="A48" s="10" t="n">
        <v>1081</v>
      </c>
      <c r="B48" s="10" t="n">
        <v>564</v>
      </c>
      <c r="D48" s="11" t="s">
        <v>70</v>
      </c>
      <c r="E48" s="13" t="n">
        <v>7</v>
      </c>
      <c r="F48" s="11">
        <f si="5" t="shared"/>
        <v/>
      </c>
      <c r="G48" s="25">
        <f si="6" t="shared"/>
        <v/>
      </c>
      <c r="H48" s="13" t="n">
        <v>1554</v>
      </c>
      <c r="I48" s="13" t="n">
        <v>4387</v>
      </c>
      <c r="J48" s="13" t="n">
        <v>5002</v>
      </c>
      <c r="K48" s="7">
        <f>(I48-J48)/J48</f>
        <v/>
      </c>
      <c r="L48" s="29">
        <f si="2" t="shared"/>
        <v/>
      </c>
      <c r="M48" s="13" t="n">
        <v>540</v>
      </c>
      <c r="N48" s="7">
        <f>M48/allholds</f>
        <v/>
      </c>
      <c r="O48" s="13" t="n">
        <v>510</v>
      </c>
      <c r="P48" s="13" t="n">
        <v>1611</v>
      </c>
      <c r="Q48" s="11" t="n">
        <v>1800</v>
      </c>
      <c r="R48" s="7">
        <f>(P48-Q48)/Q48</f>
        <v/>
      </c>
      <c r="S48" s="21" t="n"/>
      <c r="T48" s="21" t="n"/>
    </row>
    <row customHeight="1" ht="11.25" r="49" s="22" spans="1:1025">
      <c r="A49" s="10" t="n">
        <v>81</v>
      </c>
      <c r="B49" s="10" t="n">
        <v>147</v>
      </c>
      <c r="D49" s="19" t="s">
        <v>71</v>
      </c>
      <c r="E49" s="18" t="n">
        <v>0</v>
      </c>
      <c r="F49" s="19">
        <f ref="F49:F59" si="8" t="shared">A49</f>
        <v/>
      </c>
      <c r="G49" s="24">
        <f>-E49+B49</f>
        <v/>
      </c>
      <c r="H49" s="18" t="n">
        <v>151</v>
      </c>
      <c r="I49" s="18" t="n">
        <v>364</v>
      </c>
      <c r="J49" s="18" t="n">
        <v>273</v>
      </c>
      <c r="K49" s="20">
        <f si="1" t="shared"/>
        <v/>
      </c>
      <c r="L49" s="30">
        <f si="2" t="shared"/>
        <v/>
      </c>
      <c r="M49" s="18" t="n">
        <v>124</v>
      </c>
      <c r="N49" s="20">
        <f si="3" t="shared"/>
        <v/>
      </c>
      <c r="O49" s="18" t="n">
        <v>117</v>
      </c>
      <c r="P49" s="18" t="n">
        <v>296</v>
      </c>
      <c r="Q49" s="19" t="n">
        <v>186</v>
      </c>
      <c r="R49" s="20">
        <f si="4" t="shared"/>
        <v/>
      </c>
      <c r="S49" s="21" t="n"/>
      <c r="T49" s="21" t="n"/>
    </row>
    <row customHeight="1" ht="11.25" r="50" s="22" spans="1:1025">
      <c r="A50" s="10" t="n">
        <v>3</v>
      </c>
      <c r="B50" s="10" t="n">
        <v>0</v>
      </c>
      <c r="D50" s="49" t="s">
        <v>72</v>
      </c>
      <c r="E50" s="48" t="n">
        <v>0</v>
      </c>
      <c r="F50" s="49">
        <f si="8" t="shared"/>
        <v/>
      </c>
      <c r="G50" s="50">
        <f ref="G50:G60" si="9" t="shared">B50</f>
        <v/>
      </c>
      <c r="H50" s="48" t="n">
        <v>0</v>
      </c>
      <c r="I50" s="48" t="n">
        <v>1</v>
      </c>
      <c r="J50" s="48" t="n">
        <v>2</v>
      </c>
      <c r="K50" s="51">
        <f si="1" t="shared"/>
        <v/>
      </c>
      <c r="L50" s="52">
        <f si="2" t="shared"/>
        <v/>
      </c>
      <c r="M50" s="48" t="n">
        <v>0</v>
      </c>
      <c r="N50" s="51">
        <f si="3" t="shared"/>
        <v/>
      </c>
      <c r="O50" s="48" t="n">
        <v>0</v>
      </c>
      <c r="P50" s="48" t="n">
        <v>0</v>
      </c>
      <c r="Q50" s="49" t="n">
        <v>0</v>
      </c>
      <c r="R50" s="51">
        <f si="4" t="shared"/>
        <v/>
      </c>
      <c r="S50" s="21" t="n"/>
      <c r="T50" s="21" t="n"/>
    </row>
    <row customHeight="1" ht="11.25" r="51" s="22" spans="1:1025">
      <c r="A51" s="10" t="n">
        <v>2275</v>
      </c>
      <c r="B51" s="10" t="n">
        <v>1901</v>
      </c>
      <c r="D51" s="49" t="s">
        <v>73</v>
      </c>
      <c r="E51" s="48" t="n">
        <v>21</v>
      </c>
      <c r="F51" s="49">
        <f si="8" t="shared"/>
        <v/>
      </c>
      <c r="G51" s="50">
        <f si="9" t="shared"/>
        <v/>
      </c>
      <c r="H51" s="48" t="n">
        <v>4204</v>
      </c>
      <c r="I51" s="48" t="n">
        <v>12421</v>
      </c>
      <c r="J51" s="48" t="n">
        <v>9910</v>
      </c>
      <c r="K51" s="51">
        <f si="1" t="shared"/>
        <v/>
      </c>
      <c r="L51" s="52">
        <f si="2" t="shared"/>
        <v/>
      </c>
      <c r="M51" s="48" t="n">
        <v>1667</v>
      </c>
      <c r="N51" s="51">
        <f si="3" t="shared"/>
        <v/>
      </c>
      <c r="O51" s="48" t="n">
        <v>1552</v>
      </c>
      <c r="P51" s="48" t="n">
        <v>5148</v>
      </c>
      <c r="Q51" s="49" t="n">
        <v>6146</v>
      </c>
      <c r="R51" s="51">
        <f si="4" t="shared"/>
        <v/>
      </c>
      <c r="S51" s="7" t="n"/>
      <c r="T51" s="21" t="n"/>
    </row>
    <row customHeight="1" ht="11.25" r="52" s="22" spans="1:1025">
      <c r="A52" s="10" t="n">
        <v>2250</v>
      </c>
      <c r="B52" s="10" t="n">
        <v>3110</v>
      </c>
      <c r="D52" s="19" t="s">
        <v>74</v>
      </c>
      <c r="E52" s="18" t="n">
        <v>27</v>
      </c>
      <c r="F52" s="19">
        <f si="8" t="shared"/>
        <v/>
      </c>
      <c r="G52" s="24">
        <f si="9" t="shared"/>
        <v/>
      </c>
      <c r="H52" s="18" t="n">
        <v>7888</v>
      </c>
      <c r="I52" s="18" t="n">
        <v>20941</v>
      </c>
      <c r="J52" s="18" t="n">
        <v>18907</v>
      </c>
      <c r="K52" s="20">
        <f si="1" t="shared"/>
        <v/>
      </c>
      <c r="L52" s="30">
        <f si="2" t="shared"/>
        <v/>
      </c>
      <c r="M52" s="18" t="n">
        <v>2802</v>
      </c>
      <c r="N52" s="20">
        <f si="3" t="shared"/>
        <v/>
      </c>
      <c r="O52" s="18" t="n">
        <v>2533</v>
      </c>
      <c r="P52" s="18" t="n">
        <v>7850</v>
      </c>
      <c r="Q52" s="19" t="n">
        <v>6882</v>
      </c>
      <c r="R52" s="20">
        <f si="4" t="shared"/>
        <v/>
      </c>
      <c r="S52" s="7" t="n"/>
      <c r="T52" s="21" t="n"/>
    </row>
    <row customHeight="1" ht="11.25" r="53" s="22" spans="1:1025">
      <c r="A53" s="10" t="n">
        <v>8866</v>
      </c>
      <c r="B53" s="10" t="n">
        <v>5701</v>
      </c>
      <c r="D53" s="49" t="s">
        <v>75</v>
      </c>
      <c r="E53" s="48" t="n">
        <v>51</v>
      </c>
      <c r="F53" s="49">
        <f si="8" t="shared"/>
        <v/>
      </c>
      <c r="G53" s="50">
        <f si="9" t="shared"/>
        <v/>
      </c>
      <c r="H53" s="48" t="n">
        <v>14494</v>
      </c>
      <c r="I53" s="48" t="n">
        <v>40943</v>
      </c>
      <c r="J53" s="48" t="n">
        <v>24918</v>
      </c>
      <c r="K53" s="51">
        <f si="1" t="shared"/>
        <v/>
      </c>
      <c r="L53" s="52">
        <f si="2" t="shared"/>
        <v/>
      </c>
      <c r="M53" s="48" t="n">
        <v>5246</v>
      </c>
      <c r="N53" s="51">
        <f si="3" t="shared"/>
        <v/>
      </c>
      <c r="O53" s="48" t="n">
        <v>4954</v>
      </c>
      <c r="P53" s="48" t="n">
        <v>16404</v>
      </c>
      <c r="Q53" s="49" t="n">
        <v>19453</v>
      </c>
      <c r="R53" s="51">
        <f si="4" t="shared"/>
        <v/>
      </c>
      <c r="S53" s="21" t="n"/>
      <c r="T53" s="21" t="n"/>
    </row>
    <row customHeight="1" ht="11.25" r="54" s="22" spans="1:1025">
      <c r="A54" s="10" t="n">
        <v>11614</v>
      </c>
      <c r="B54" s="10" t="n">
        <v>11904</v>
      </c>
      <c r="D54" s="11" t="s">
        <v>76</v>
      </c>
      <c r="E54" s="13" t="n">
        <v>90</v>
      </c>
      <c r="F54" s="11">
        <f si="8" t="shared"/>
        <v/>
      </c>
      <c r="G54" s="25">
        <f si="9" t="shared"/>
        <v/>
      </c>
      <c r="H54" s="13" t="n">
        <v>46647</v>
      </c>
      <c r="I54" s="13" t="n">
        <v>127964</v>
      </c>
      <c r="J54" s="13" t="n">
        <v>68210</v>
      </c>
      <c r="K54" s="7">
        <f si="1" t="shared"/>
        <v/>
      </c>
      <c r="L54" s="29">
        <f si="2" t="shared"/>
        <v/>
      </c>
      <c r="M54" s="13" t="n">
        <v>12173</v>
      </c>
      <c r="N54" s="7">
        <f si="3" t="shared"/>
        <v/>
      </c>
      <c r="O54" s="13" t="n">
        <v>10462</v>
      </c>
      <c r="P54" s="13" t="n">
        <v>37093</v>
      </c>
      <c r="Q54" s="11" t="n">
        <v>43968</v>
      </c>
      <c r="R54" s="7">
        <f si="4" t="shared"/>
        <v/>
      </c>
      <c r="S54" s="21" t="n"/>
      <c r="T54" s="21" t="n"/>
    </row>
    <row customHeight="1" ht="11.25" r="55" s="22" spans="1:1025">
      <c r="A55" s="10" t="n">
        <v>12694</v>
      </c>
      <c r="B55" s="10" t="n">
        <v>13132</v>
      </c>
      <c r="D55" s="19" t="s">
        <v>77</v>
      </c>
      <c r="E55" s="18" t="n">
        <v>92</v>
      </c>
      <c r="F55" s="19">
        <f si="8" t="shared"/>
        <v/>
      </c>
      <c r="G55" s="24">
        <f si="9" t="shared"/>
        <v/>
      </c>
      <c r="H55" s="18" t="n">
        <v>49314</v>
      </c>
      <c r="I55" s="18" t="n">
        <v>137556</v>
      </c>
      <c r="J55" s="18" t="n">
        <v>90763</v>
      </c>
      <c r="K55" s="20">
        <f si="1" t="shared"/>
        <v/>
      </c>
      <c r="L55" s="30">
        <f si="2" t="shared"/>
        <v/>
      </c>
      <c r="M55" s="18" t="n">
        <v>12878</v>
      </c>
      <c r="N55" s="20">
        <f si="3" t="shared"/>
        <v/>
      </c>
      <c r="O55" s="18" t="n">
        <v>10837</v>
      </c>
      <c r="P55" s="18" t="n">
        <v>39634</v>
      </c>
      <c r="Q55" s="19" t="n">
        <v>53583</v>
      </c>
      <c r="R55" s="20">
        <f si="4" t="shared"/>
        <v/>
      </c>
      <c r="S55" s="21" t="n"/>
      <c r="T55" s="21" t="n"/>
    </row>
    <row customHeight="1" ht="11.25" r="56" s="22" spans="1:1025">
      <c r="A56" s="10" t="n">
        <v>7452</v>
      </c>
      <c r="B56" s="10" t="n">
        <v>7086</v>
      </c>
      <c r="D56" s="49" t="s">
        <v>78</v>
      </c>
      <c r="E56" s="48" t="n">
        <v>58</v>
      </c>
      <c r="F56" s="49">
        <f si="8" t="shared"/>
        <v/>
      </c>
      <c r="G56" s="50">
        <f si="9" t="shared"/>
        <v/>
      </c>
      <c r="H56" s="48" t="n">
        <v>25335</v>
      </c>
      <c r="I56" s="48" t="n">
        <v>67623</v>
      </c>
      <c r="J56" s="48" t="n">
        <v>53934</v>
      </c>
      <c r="K56" s="51">
        <f si="1" t="shared"/>
        <v/>
      </c>
      <c r="L56" s="52">
        <f si="2" t="shared"/>
        <v/>
      </c>
      <c r="M56" s="48" t="n">
        <v>6773</v>
      </c>
      <c r="N56" s="51">
        <f si="3" t="shared"/>
        <v/>
      </c>
      <c r="O56" s="48" t="n">
        <v>5911</v>
      </c>
      <c r="P56" s="48" t="n">
        <v>20603</v>
      </c>
      <c r="Q56" s="49" t="n">
        <v>21776</v>
      </c>
      <c r="R56" s="51">
        <f si="4" t="shared"/>
        <v/>
      </c>
      <c r="S56" s="21" t="n"/>
      <c r="T56" s="21" t="n"/>
    </row>
    <row customHeight="1" ht="11.25" r="57" s="22" spans="1:1025">
      <c r="A57" s="10" t="n">
        <v>1732</v>
      </c>
      <c r="B57" s="10" t="n">
        <v>1930</v>
      </c>
      <c r="D57" s="11" t="s">
        <v>79</v>
      </c>
      <c r="E57" s="13" t="n">
        <v>10</v>
      </c>
      <c r="F57" s="11">
        <f si="8" t="shared"/>
        <v/>
      </c>
      <c r="G57" s="25">
        <f si="9" t="shared"/>
        <v/>
      </c>
      <c r="H57" s="13" t="n">
        <v>5165</v>
      </c>
      <c r="I57" s="13" t="n">
        <v>14243</v>
      </c>
      <c r="J57" s="13" t="n">
        <v>13593</v>
      </c>
      <c r="K57" s="7">
        <f si="1" t="shared"/>
        <v/>
      </c>
      <c r="L57" s="29">
        <f si="2" t="shared"/>
        <v/>
      </c>
      <c r="M57" s="13" t="n">
        <v>1593</v>
      </c>
      <c r="N57" s="7">
        <f si="3" t="shared"/>
        <v/>
      </c>
      <c r="O57" s="13" t="n">
        <v>1518</v>
      </c>
      <c r="P57" s="13" t="n">
        <v>5244</v>
      </c>
      <c r="Q57" s="11" t="n">
        <v>5358</v>
      </c>
      <c r="R57" s="7">
        <f si="4" t="shared"/>
        <v/>
      </c>
      <c r="S57" s="21" t="n"/>
      <c r="T57" s="21" t="n"/>
    </row>
    <row customHeight="1" ht="11.25" r="58" s="22" spans="1:1025">
      <c r="A58" s="10" t="n">
        <v>532</v>
      </c>
      <c r="B58" s="10" t="n">
        <v>193</v>
      </c>
      <c r="D58" s="19" t="s">
        <v>80</v>
      </c>
      <c r="E58" s="18" t="n">
        <v>0</v>
      </c>
      <c r="F58" s="19">
        <f si="8" t="shared"/>
        <v/>
      </c>
      <c r="G58" s="24">
        <f si="9" t="shared"/>
        <v/>
      </c>
      <c r="H58" s="18" t="n">
        <v>312</v>
      </c>
      <c r="I58" s="18" t="n">
        <v>876</v>
      </c>
      <c r="J58" s="18" t="n">
        <v>1402</v>
      </c>
      <c r="K58" s="20">
        <f si="1" t="shared"/>
        <v/>
      </c>
      <c r="L58" s="30">
        <f si="2" t="shared"/>
        <v/>
      </c>
      <c r="M58" s="18" t="n">
        <v>96</v>
      </c>
      <c r="N58" s="20">
        <f si="3" t="shared"/>
        <v/>
      </c>
      <c r="O58" s="18" t="n">
        <v>108</v>
      </c>
      <c r="P58" s="18" t="n">
        <v>312</v>
      </c>
      <c r="Q58" s="19" t="n">
        <v>644</v>
      </c>
      <c r="R58" s="20">
        <f si="4" t="shared"/>
        <v/>
      </c>
      <c r="S58" s="21" t="n"/>
      <c r="T58" s="21" t="n"/>
    </row>
    <row customHeight="1" ht="11.25" r="59" s="22" spans="1:1025">
      <c r="A59" s="10" t="n">
        <v>0</v>
      </c>
      <c r="B59" s="10" t="n">
        <v>560</v>
      </c>
      <c r="D59" s="49" t="s">
        <v>81</v>
      </c>
      <c r="E59" s="48" t="n">
        <v>5</v>
      </c>
      <c r="F59" s="49">
        <f si="8" t="shared"/>
        <v/>
      </c>
      <c r="G59" s="50">
        <f si="9" t="shared"/>
        <v/>
      </c>
      <c r="H59" s="48" t="n">
        <v>560</v>
      </c>
      <c r="I59" s="48" t="n">
        <v>1701</v>
      </c>
      <c r="J59" s="48" t="n">
        <v>1295</v>
      </c>
      <c r="K59" s="51">
        <f si="1" t="shared"/>
        <v/>
      </c>
      <c r="L59" s="52">
        <f si="2" t="shared"/>
        <v/>
      </c>
      <c r="M59" s="48" t="n">
        <v>244</v>
      </c>
      <c r="N59" s="51">
        <f si="3" t="shared"/>
        <v/>
      </c>
      <c r="O59" s="48" t="n">
        <v>245</v>
      </c>
      <c r="P59" s="48" t="n">
        <v>718</v>
      </c>
      <c r="Q59" s="49" t="n">
        <v>648</v>
      </c>
      <c r="R59" s="51">
        <f si="4" t="shared"/>
        <v/>
      </c>
      <c r="S59" s="21" t="n"/>
      <c r="T59" s="21" t="n"/>
    </row>
    <row customHeight="1" ht="11.25" r="60" s="22" spans="1:1025">
      <c r="A60" s="12" t="s">
        <v>82</v>
      </c>
      <c r="B60" s="12" t="s">
        <v>82</v>
      </c>
      <c r="D60" s="11" t="s">
        <v>82</v>
      </c>
      <c r="E60" s="13" t="s">
        <v>82</v>
      </c>
      <c r="F60" s="11" t="s">
        <v>82</v>
      </c>
      <c r="G60" s="25">
        <f si="9" t="shared"/>
        <v/>
      </c>
      <c r="H60" s="13" t="s">
        <v>82</v>
      </c>
      <c r="I60" s="13" t="s">
        <v>82</v>
      </c>
      <c r="J60" s="13" t="s">
        <v>82</v>
      </c>
      <c r="K60" s="7" t="s">
        <v>82</v>
      </c>
      <c r="L60" s="29" t="s">
        <v>82</v>
      </c>
      <c r="M60" s="13" t="s">
        <v>82</v>
      </c>
      <c r="N60" s="7" t="s">
        <v>82</v>
      </c>
      <c r="O60" s="13" t="s">
        <v>82</v>
      </c>
      <c r="P60" s="13" t="s">
        <v>82</v>
      </c>
      <c r="Q60" s="11" t="s">
        <v>82</v>
      </c>
      <c r="R60" s="7" t="s">
        <v>82</v>
      </c>
    </row>
    <row customHeight="1" ht="11.25" r="61" s="22" spans="1:1025">
      <c r="A61" s="54">
        <f>SUM(A9:A60)</f>
        <v/>
      </c>
      <c r="B61" s="54">
        <f>SUM(B9:B60)</f>
        <v/>
      </c>
      <c r="D61" s="11" t="s">
        <v>83</v>
      </c>
      <c r="E61" s="13">
        <f ref="E61:J61" si="10" t="shared">SUM(E10:E59)</f>
        <v/>
      </c>
      <c r="F61" s="11">
        <f si="10" t="shared"/>
        <v/>
      </c>
      <c r="G61" s="25">
        <f si="10" t="shared"/>
        <v/>
      </c>
      <c r="H61" s="13">
        <f si="10" t="shared"/>
        <v/>
      </c>
      <c r="I61" s="13">
        <f si="10" t="shared"/>
        <v/>
      </c>
      <c r="J61" s="13">
        <f si="10" t="shared"/>
        <v/>
      </c>
      <c r="K61" s="7">
        <f>(I61-J61)/J61</f>
        <v/>
      </c>
      <c r="L61" s="29">
        <f>(H61-G61)/H61</f>
        <v/>
      </c>
      <c r="M61" s="13">
        <f>SUM(M10:M59)</f>
        <v/>
      </c>
      <c r="N61" s="7">
        <f>SUM(N10:N59)</f>
        <v/>
      </c>
      <c r="O61" s="13">
        <f>SUM(O10:O59)</f>
        <v/>
      </c>
      <c r="P61" s="13">
        <f ref="P61:Q61" si="11" t="shared">SUM(P10:P59)</f>
        <v/>
      </c>
      <c r="Q61" s="13">
        <f si="11" t="shared"/>
        <v/>
      </c>
      <c r="R61" s="7">
        <f>(P61-Q61)/Q61</f>
        <v/>
      </c>
    </row>
    <row customHeight="1" ht="11.25" r="62" s="22" spans="1:1025">
      <c r="D62" s="32" t="n"/>
      <c r="E62" s="11" t="n"/>
      <c r="F62" s="11" t="n"/>
      <c r="G62" s="25" t="n"/>
      <c r="H62" s="11" t="n"/>
      <c r="I62" s="11" t="n"/>
      <c r="J62" s="11" t="n"/>
      <c r="K62" s="7" t="n"/>
      <c r="L62" s="29" t="n"/>
      <c r="M62" s="11" t="n"/>
      <c r="N62" s="7" t="n"/>
      <c r="O62" s="11" t="n"/>
      <c r="P62" s="11" t="n"/>
      <c r="Q62" s="11" t="n"/>
      <c r="R62" s="7" t="n"/>
    </row>
    <row customHeight="1" ht="11.25" r="63" s="22" spans="1:1025">
      <c r="D63" s="32" t="n"/>
      <c r="E63" s="11" t="n"/>
      <c r="F63" s="11" t="n"/>
      <c r="G63" s="25" t="n"/>
      <c r="H63" s="11" t="n"/>
      <c r="I63" s="11" t="n"/>
      <c r="J63" s="11" t="n"/>
      <c r="K63" s="7" t="n"/>
      <c r="L63" s="29" t="n"/>
      <c r="M63" s="11" t="n"/>
      <c r="N63" s="7" t="n"/>
      <c r="O63" s="11" t="n"/>
      <c r="P63" s="11" t="n"/>
      <c r="Q63" s="11" t="n"/>
      <c r="R63" s="7" t="n"/>
    </row>
    <row customHeight="1" ht="11.25" r="64" s="22" spans="1:1025">
      <c r="D64" s="32" t="n"/>
      <c r="E64" s="11" t="n"/>
      <c r="F64" s="11" t="n"/>
      <c r="G64" s="25" t="n"/>
      <c r="H64" s="11" t="n"/>
      <c r="I64" s="11" t="n"/>
      <c r="J64" s="11" t="n"/>
      <c r="K64" s="7" t="n"/>
      <c r="L64" s="29" t="n"/>
      <c r="M64" s="11" t="n"/>
      <c r="N64" s="7" t="n"/>
      <c r="O64" s="11" t="n"/>
      <c r="P64" s="11" t="n"/>
      <c r="Q64" s="11" t="n"/>
      <c r="R64" s="7" t="n"/>
    </row>
    <row customHeight="1" ht="11.25" r="65" s="22" spans="1:1025">
      <c r="A65" s="10" t="n">
        <v>2654</v>
      </c>
      <c r="B65" s="10" t="n">
        <v>2482</v>
      </c>
      <c r="D65" s="19" t="s">
        <v>84</v>
      </c>
      <c r="E65" s="18" t="n">
        <v>26</v>
      </c>
      <c r="F65" s="19">
        <f>A65-dclintb</f>
        <v/>
      </c>
      <c r="G65" s="24">
        <f>B65-dclintl</f>
        <v/>
      </c>
      <c r="H65" s="18" t="n">
        <v>9769</v>
      </c>
      <c r="I65" s="18" t="n">
        <v>25365</v>
      </c>
      <c r="J65" s="18" t="n">
        <v>23865</v>
      </c>
      <c r="K65" s="20">
        <f>(I65-J65)/J65</f>
        <v/>
      </c>
      <c r="L65" s="30">
        <f>(H65-G65)/H65</f>
        <v/>
      </c>
      <c r="M65" s="18" t="n">
        <v>1702</v>
      </c>
      <c r="N65" s="20">
        <f>M65/allholds</f>
        <v/>
      </c>
      <c r="O65" s="18" t="n">
        <v>1578</v>
      </c>
      <c r="P65" s="18" t="n">
        <v>5124</v>
      </c>
      <c r="Q65" s="19" t="n">
        <v>6088</v>
      </c>
      <c r="R65" s="20">
        <f>(P65-Q65)/Q65</f>
        <v/>
      </c>
    </row>
    <row customHeight="1" ht="11.25" r="66" s="22" spans="1:1025">
      <c r="A66" s="10" t="n">
        <v>333</v>
      </c>
      <c r="B66" s="10" t="n">
        <v>297</v>
      </c>
      <c r="D66" s="11" t="s">
        <v>85</v>
      </c>
      <c r="E66" s="13" t="n">
        <v>0</v>
      </c>
      <c r="F66" s="11">
        <f>A66-mrsintb</f>
        <v/>
      </c>
      <c r="G66" s="25">
        <f>B66-mrsintl</f>
        <v/>
      </c>
      <c r="H66" s="13" t="n">
        <v>592</v>
      </c>
      <c r="I66" s="13" t="n">
        <v>1526</v>
      </c>
      <c r="J66" s="13" t="n">
        <v>344</v>
      </c>
      <c r="K66" s="7">
        <f>(I66-J66)/J66</f>
        <v/>
      </c>
      <c r="L66" s="29">
        <f>(H66-G66)/H66</f>
        <v/>
      </c>
      <c r="M66" s="13" t="n">
        <v>168</v>
      </c>
      <c r="N66" s="7">
        <f>M66/allholds</f>
        <v/>
      </c>
      <c r="O66" s="13" t="n">
        <v>68</v>
      </c>
      <c r="P66" s="13" t="n">
        <v>326</v>
      </c>
      <c r="Q66" s="11" t="n">
        <v>8</v>
      </c>
      <c r="R66" s="7">
        <f>(P66-Q66)/Q66</f>
        <v/>
      </c>
    </row>
    <row customHeight="1" ht="11.25" r="67" s="22" spans="1:1025">
      <c r="A67" s="12" t="s">
        <v>82</v>
      </c>
      <c r="B67" s="12" t="s">
        <v>82</v>
      </c>
      <c r="D67" s="11" t="s">
        <v>82</v>
      </c>
      <c r="E67" s="11" t="s">
        <v>82</v>
      </c>
      <c r="F67" s="11" t="s">
        <v>82</v>
      </c>
      <c r="G67" s="25" t="s">
        <v>82</v>
      </c>
      <c r="H67" s="11" t="s">
        <v>82</v>
      </c>
      <c r="I67" s="11" t="s">
        <v>82</v>
      </c>
      <c r="J67" s="11" t="s">
        <v>82</v>
      </c>
      <c r="K67" s="11" t="s">
        <v>82</v>
      </c>
      <c r="L67" s="25" t="s">
        <v>82</v>
      </c>
      <c r="M67" s="11" t="s">
        <v>82</v>
      </c>
      <c r="N67" s="11" t="s">
        <v>82</v>
      </c>
      <c r="O67" s="11" t="s">
        <v>82</v>
      </c>
      <c r="P67" s="11" t="s">
        <v>82</v>
      </c>
      <c r="Q67" s="11" t="s">
        <v>82</v>
      </c>
      <c r="R67" s="11" t="s">
        <v>82</v>
      </c>
    </row>
    <row customHeight="1" ht="11.25" r="68" s="22" spans="1:1025">
      <c r="A68" s="21">
        <f>SUM(A65:A66)</f>
        <v/>
      </c>
      <c r="B68" s="21">
        <f>SUM(B65:B66)</f>
        <v/>
      </c>
      <c r="D68" s="11" t="s">
        <v>86</v>
      </c>
      <c r="E68" s="11">
        <f>SUM(E65:E66)</f>
        <v/>
      </c>
      <c r="F68" s="11">
        <f ref="F68:Q68" si="12" t="shared">SUM(F65:F66)</f>
        <v/>
      </c>
      <c r="G68" s="25">
        <f si="12" t="shared"/>
        <v/>
      </c>
      <c r="H68" s="11">
        <f si="12" t="shared"/>
        <v/>
      </c>
      <c r="I68" s="11">
        <f si="12" t="shared"/>
        <v/>
      </c>
      <c r="J68" s="11">
        <f si="12" t="shared"/>
        <v/>
      </c>
      <c r="K68" s="7">
        <f ref="K68" si="13" t="shared">(I68-J68)/J68</f>
        <v/>
      </c>
      <c r="L68" s="29">
        <f>(H68-G68)/H68</f>
        <v/>
      </c>
      <c r="M68" s="11">
        <f si="12" t="shared"/>
        <v/>
      </c>
      <c r="N68" s="7">
        <f si="12" t="shared"/>
        <v/>
      </c>
      <c r="O68" s="11">
        <f si="12" t="shared"/>
        <v/>
      </c>
      <c r="P68" s="11">
        <f si="12" t="shared"/>
        <v/>
      </c>
      <c r="Q68" s="11">
        <f si="12" t="shared"/>
        <v/>
      </c>
      <c r="R68" s="7">
        <f ref="R68" si="14" t="shared">(P68-Q68)/Q68</f>
        <v/>
      </c>
    </row>
    <row customHeight="1" ht="11.25" r="69" s="22" spans="1:1025">
      <c r="D69" s="32" t="n"/>
      <c r="E69" s="11" t="n"/>
      <c r="F69" s="11" t="n"/>
      <c r="G69" s="25" t="n"/>
      <c r="H69" s="11" t="n"/>
      <c r="I69" s="11" t="n"/>
      <c r="J69" s="11" t="n"/>
      <c r="K69" s="7" t="n"/>
      <c r="L69" s="29" t="n"/>
      <c r="M69" s="11" t="n"/>
      <c r="N69" s="7" t="n"/>
      <c r="O69" s="11" t="n"/>
      <c r="P69" s="11" t="n"/>
      <c r="Q69" s="11" t="n"/>
      <c r="R69" s="7" t="n"/>
    </row>
    <row customHeight="1" ht="11.25" r="70" s="22" spans="1:1025">
      <c r="D70" s="11" t="n"/>
      <c r="E70" s="11" t="n"/>
      <c r="F70" s="11" t="n"/>
      <c r="G70" s="27" t="n"/>
      <c r="H70" s="11" t="n"/>
      <c r="I70" s="11" t="n"/>
      <c r="J70" s="11" t="n"/>
      <c r="K70" s="7" t="n"/>
      <c r="L70" s="31" t="n"/>
      <c r="M70" s="11" t="n"/>
      <c r="N70" s="7" t="n"/>
      <c r="O70" s="11" t="n"/>
      <c r="P70" s="11" t="n"/>
      <c r="Q70" s="11" t="n"/>
      <c r="R70" s="7" t="n"/>
    </row>
    <row customHeight="1" ht="11.25" r="71" s="22" spans="1:1025">
      <c r="A71" s="10" t="n">
        <v>6762</v>
      </c>
      <c r="B71" s="10" t="n">
        <v>6914</v>
      </c>
      <c r="D71" s="19" t="s">
        <v>87</v>
      </c>
      <c r="E71" s="18" t="n">
        <v>40</v>
      </c>
      <c r="F71" s="19">
        <f>A71-stpintb</f>
        <v/>
      </c>
      <c r="G71" s="25">
        <f>B71-stpintl</f>
        <v/>
      </c>
      <c r="H71" s="18" t="n">
        <v>23677</v>
      </c>
      <c r="I71" s="18" t="n">
        <v>62879</v>
      </c>
      <c r="J71" s="18" t="n">
        <v>56686</v>
      </c>
      <c r="K71" s="20">
        <f ref="K71:K76" si="15" t="shared">(I71-J71)/J71</f>
        <v/>
      </c>
      <c r="L71" s="29">
        <f>(H71-G71)/H71</f>
        <v/>
      </c>
      <c r="M71" s="18" t="n">
        <v>6827</v>
      </c>
      <c r="N71" s="20">
        <f>M71/allholds</f>
        <v/>
      </c>
      <c r="O71" s="18" t="n">
        <v>5983</v>
      </c>
      <c r="P71" s="18" t="n">
        <v>20820</v>
      </c>
      <c r="Q71" s="19" t="n">
        <v>19947</v>
      </c>
      <c r="R71" s="20">
        <f ref="R71:R76" si="16" t="shared">(P71-Q71)/Q71</f>
        <v/>
      </c>
    </row>
    <row customHeight="1" ht="11.25" r="72" s="22" spans="1:1025">
      <c r="A72" s="10" t="n">
        <v>338</v>
      </c>
      <c r="B72" s="10" t="n">
        <v>255</v>
      </c>
      <c r="D72" s="11" t="s">
        <v>88</v>
      </c>
      <c r="E72" s="13" t="n">
        <v>0</v>
      </c>
      <c r="F72" s="11">
        <f>A72-almintb</f>
        <v/>
      </c>
      <c r="G72" s="25">
        <f>B72-almintl</f>
        <v/>
      </c>
      <c r="H72" s="13" t="n">
        <v>463</v>
      </c>
      <c r="I72" s="13" t="n">
        <v>1291</v>
      </c>
      <c r="J72" s="13" t="n">
        <v>1133</v>
      </c>
      <c r="K72" s="7">
        <f si="15" t="shared"/>
        <v/>
      </c>
      <c r="L72" s="29">
        <f>(H72-G72)/H72</f>
        <v/>
      </c>
      <c r="M72" s="13" t="n">
        <v>188</v>
      </c>
      <c r="N72" s="7">
        <f>M72/allholds</f>
        <v/>
      </c>
      <c r="O72" s="13" t="n">
        <v>148</v>
      </c>
      <c r="P72" s="13" t="n">
        <v>543</v>
      </c>
      <c r="Q72" s="11" t="n">
        <v>533</v>
      </c>
      <c r="R72" s="7">
        <f si="16" t="shared"/>
        <v/>
      </c>
    </row>
    <row customHeight="1" ht="11.25" r="73" s="22" spans="1:1025">
      <c r="A73" s="10" t="n">
        <v>1545</v>
      </c>
      <c r="B73" s="10" t="n">
        <v>1873</v>
      </c>
      <c r="D73" s="11" t="s">
        <v>89</v>
      </c>
      <c r="E73" s="13" t="n">
        <v>20</v>
      </c>
      <c r="F73" s="26">
        <f>A73-plointb</f>
        <v/>
      </c>
      <c r="G73" s="27">
        <f>B73-plointl</f>
        <v/>
      </c>
      <c r="H73" s="13" t="n">
        <v>4825</v>
      </c>
      <c r="I73" s="13" t="n">
        <v>12462</v>
      </c>
      <c r="J73" s="13" t="n">
        <v>11593</v>
      </c>
      <c r="K73" s="7">
        <f si="15" t="shared"/>
        <v/>
      </c>
      <c r="L73" s="31">
        <f>(H73-G73)/H73</f>
        <v/>
      </c>
      <c r="M73" s="13" t="n">
        <v>1670</v>
      </c>
      <c r="N73" s="7">
        <f>M73/allholds</f>
        <v/>
      </c>
      <c r="O73" s="13" t="n">
        <v>1389</v>
      </c>
      <c r="P73" s="13" t="n">
        <v>5068</v>
      </c>
      <c r="Q73" s="11" t="n">
        <v>5439</v>
      </c>
      <c r="R73" s="7">
        <f si="16" t="shared"/>
        <v/>
      </c>
    </row>
    <row customHeight="1" ht="11.25" r="74" s="22" spans="1:1025">
      <c r="A74" s="10" t="n">
        <v>631</v>
      </c>
      <c r="B74" s="10" t="n">
        <v>865</v>
      </c>
      <c r="D74" s="19" t="s">
        <v>90</v>
      </c>
      <c r="E74" s="18" t="n">
        <v>0</v>
      </c>
      <c r="F74" s="19">
        <f>A74-rosintb</f>
        <v/>
      </c>
      <c r="G74" s="24">
        <f>B74-rosintl</f>
        <v/>
      </c>
      <c r="H74" s="18" t="n">
        <v>1530</v>
      </c>
      <c r="I74" s="18" t="n">
        <v>4613</v>
      </c>
      <c r="J74" s="18" t="n">
        <v>3824</v>
      </c>
      <c r="K74" s="20">
        <f si="15" t="shared"/>
        <v/>
      </c>
      <c r="L74" s="30">
        <f>(H74-G74)/H74</f>
        <v/>
      </c>
      <c r="M74" s="18" t="n">
        <v>630</v>
      </c>
      <c r="N74" s="20">
        <f>M74/allholds</f>
        <v/>
      </c>
      <c r="O74" s="18" t="n">
        <v>554</v>
      </c>
      <c r="P74" s="18" t="n">
        <v>1939</v>
      </c>
      <c r="Q74" s="19" t="n">
        <v>1494</v>
      </c>
      <c r="R74" s="20">
        <f si="16" t="shared"/>
        <v/>
      </c>
    </row>
    <row customHeight="1" ht="11.25" r="75" s="22" spans="1:1025">
      <c r="A75" s="12" t="s">
        <v>82</v>
      </c>
      <c r="B75" s="12" t="s">
        <v>82</v>
      </c>
      <c r="D75" s="11" t="s">
        <v>82</v>
      </c>
      <c r="E75" s="11" t="s">
        <v>82</v>
      </c>
      <c r="F75" s="11" t="s">
        <v>82</v>
      </c>
      <c r="G75" s="25" t="s">
        <v>82</v>
      </c>
      <c r="H75" s="11" t="s">
        <v>82</v>
      </c>
      <c r="I75" s="11" t="s">
        <v>82</v>
      </c>
      <c r="J75" s="11" t="s">
        <v>82</v>
      </c>
      <c r="K75" s="7" t="s">
        <v>82</v>
      </c>
      <c r="L75" s="29" t="s">
        <v>82</v>
      </c>
      <c r="M75" s="7" t="s">
        <v>82</v>
      </c>
      <c r="N75" s="7" t="s">
        <v>82</v>
      </c>
      <c r="O75" s="11" t="s">
        <v>82</v>
      </c>
      <c r="P75" s="11" t="s">
        <v>82</v>
      </c>
      <c r="Q75" s="11" t="s">
        <v>82</v>
      </c>
      <c r="R75" s="7" t="s">
        <v>82</v>
      </c>
    </row>
    <row customHeight="1" ht="11.25" r="76" s="22" spans="1:1025">
      <c r="A76" s="11">
        <f>SUM(A71:A74)</f>
        <v/>
      </c>
      <c r="B76" s="11">
        <f>SUM(B71:B74)</f>
        <v/>
      </c>
      <c r="D76" s="11" t="s">
        <v>91</v>
      </c>
      <c r="E76" s="11">
        <f>SUM(E71:E74)</f>
        <v/>
      </c>
      <c r="F76" s="11">
        <f>SUM(F71:F75)</f>
        <v/>
      </c>
      <c r="G76" s="25">
        <f>SUM(G71:G74)</f>
        <v/>
      </c>
      <c r="H76" s="11">
        <f>SUM(H71:H74)</f>
        <v/>
      </c>
      <c r="I76" s="11">
        <f>SUM(I71:I74)</f>
        <v/>
      </c>
      <c r="J76" s="11">
        <f>SUM(J71:J74)</f>
        <v/>
      </c>
      <c r="K76" s="7">
        <f si="15" t="shared"/>
        <v/>
      </c>
      <c r="L76" s="29">
        <f>(H76-G76)/H76</f>
        <v/>
      </c>
      <c r="M76" s="11">
        <f>SUM(M71:M74)</f>
        <v/>
      </c>
      <c r="N76" s="7">
        <f>SUM(N71:N75)</f>
        <v/>
      </c>
      <c r="O76" s="11">
        <f>SUM(O71:O74)</f>
        <v/>
      </c>
      <c r="P76" s="11">
        <f>SUM(P71:P74)</f>
        <v/>
      </c>
      <c r="Q76" s="11">
        <f>SUM(Q71:Q74)</f>
        <v/>
      </c>
      <c r="R76" s="7">
        <f si="16" t="shared"/>
        <v/>
      </c>
    </row>
    <row customHeight="1" ht="11.25" r="77" s="22" spans="1:1025">
      <c r="A77" s="12" t="s">
        <v>82</v>
      </c>
      <c r="B77" s="12" t="s">
        <v>82</v>
      </c>
      <c r="D77" s="11" t="s">
        <v>82</v>
      </c>
      <c r="E77" s="11" t="s">
        <v>82</v>
      </c>
      <c r="F77" s="11" t="s">
        <v>82</v>
      </c>
      <c r="G77" s="25">
        <f>B77</f>
        <v/>
      </c>
      <c r="H77" s="11" t="s">
        <v>82</v>
      </c>
      <c r="I77" s="11" t="s">
        <v>82</v>
      </c>
      <c r="J77" s="11" t="s">
        <v>82</v>
      </c>
      <c r="K77" s="11" t="s">
        <v>82</v>
      </c>
      <c r="L77" s="25" t="s">
        <v>82</v>
      </c>
      <c r="M77" s="11" t="s">
        <v>82</v>
      </c>
      <c r="N77" s="7" t="s">
        <v>82</v>
      </c>
      <c r="O77" s="11" t="s">
        <v>82</v>
      </c>
      <c r="P77" s="11" t="s">
        <v>82</v>
      </c>
      <c r="Q77" s="11" t="s">
        <v>82</v>
      </c>
      <c r="R77" s="7" t="s">
        <v>82</v>
      </c>
    </row>
    <row customHeight="1" ht="11.25" r="78" s="22" spans="1:1025">
      <c r="A78" s="11">
        <f>A61+A68+A76</f>
        <v/>
      </c>
      <c r="B78" s="11">
        <f>B61+B68+B76</f>
        <v/>
      </c>
      <c r="D78" s="11" t="s">
        <v>92</v>
      </c>
      <c r="E78" s="11">
        <f>nonmplpocoscid+pocoscid+dclsscid</f>
        <v/>
      </c>
      <c r="F78" s="11">
        <f>F61+F76+F68</f>
        <v/>
      </c>
      <c r="G78" s="25">
        <f>G61+G76+G68</f>
        <v/>
      </c>
      <c r="H78" s="11">
        <f>H61+H76+H68</f>
        <v/>
      </c>
      <c r="I78" s="11">
        <f>I61+I76+I68</f>
        <v/>
      </c>
      <c r="J78" s="11">
        <f>J61+J76+J68</f>
        <v/>
      </c>
      <c r="K78" s="7">
        <f>(I78-J78)/J78</f>
        <v/>
      </c>
      <c r="L78" s="29">
        <f>(H78-G78)/H78</f>
        <v/>
      </c>
      <c r="M78" s="11">
        <f>M61+M76+M68</f>
        <v/>
      </c>
      <c r="N78" s="7">
        <f>N61+N76+N68</f>
        <v/>
      </c>
      <c r="O78" s="11">
        <f>O61+O76+O68</f>
        <v/>
      </c>
      <c r="P78" s="11">
        <f>P61+P76+P68</f>
        <v/>
      </c>
      <c r="Q78" s="11">
        <f>Q61+Q76+Q68</f>
        <v/>
      </c>
      <c r="R78" s="7">
        <f>(P78-Q78)/Q78</f>
        <v/>
      </c>
    </row>
    <row customHeight="1" ht="11.25" r="79" s="22" spans="1:1025">
      <c r="A79" s="11" t="n"/>
      <c r="B79" s="11" t="n"/>
      <c r="E79" s="11" t="n"/>
      <c r="F79" s="11" t="n"/>
      <c r="G79" s="25" t="n"/>
      <c r="K79" s="7" t="n"/>
      <c r="L79" s="29" t="n"/>
      <c r="M79" s="11" t="n"/>
      <c r="O79" s="11" t="n"/>
      <c r="P79" s="11" t="n"/>
      <c r="R79" s="7" t="n"/>
    </row>
    <row customHeight="1" ht="11.25" r="80" s="22" spans="1:1025">
      <c r="A80" s="11" t="n"/>
      <c r="B80" s="11" t="n"/>
      <c r="E80" s="11" t="n"/>
      <c r="F80" s="11" t="n"/>
      <c r="G80" s="25" t="n"/>
      <c r="K80" s="7" t="n"/>
      <c r="L80" s="29" t="n"/>
      <c r="M80" s="11" t="n"/>
      <c r="O80" s="11" t="n"/>
      <c r="P80" s="11" t="n"/>
      <c r="R80" s="7" t="n"/>
    </row>
    <row customHeight="1" ht="11.25" r="81" s="22" spans="1:1025">
      <c r="F81" s="11" t="n"/>
      <c r="G81" s="27" t="n"/>
      <c r="L81" s="33" t="n"/>
      <c r="M81" s="11" t="n"/>
      <c r="N81" s="7" t="n"/>
      <c r="O81" s="11" t="n"/>
      <c r="P81" s="11" t="n"/>
    </row>
    <row customHeight="1" ht="11.25" r="82" s="22" spans="1:1025">
      <c r="A82" s="10" t="n">
        <v>28423</v>
      </c>
      <c r="B82" s="10" t="n">
        <v>9696</v>
      </c>
      <c r="D82" s="19" t="s">
        <v>93</v>
      </c>
      <c r="E82" s="18" t="n">
        <v>213</v>
      </c>
      <c r="F82" s="19">
        <f>A82-madintb-nonmplscid</f>
        <v/>
      </c>
      <c r="G82" s="24">
        <f>B82-madintl+E82</f>
        <v/>
      </c>
      <c r="H82" s="18" t="n">
        <v>31554</v>
      </c>
      <c r="I82" s="18" t="n">
        <v>87073</v>
      </c>
      <c r="J82" s="18" t="n">
        <v>50882</v>
      </c>
      <c r="K82" s="20">
        <f ref="K82:K90" si="17" t="shared">(I82-J82)/J82</f>
        <v/>
      </c>
      <c r="L82" s="30">
        <f ref="L82:L90" si="18" t="shared">(H82-G82)/H82</f>
        <v/>
      </c>
      <c r="M82" s="18" t="n">
        <v>9432</v>
      </c>
      <c r="N82" s="20">
        <f ref="N82:N90" si="19" t="shared">M82/allholds</f>
        <v/>
      </c>
      <c r="O82" s="18" t="n">
        <v>8128</v>
      </c>
      <c r="P82" s="18" t="n">
        <v>27969</v>
      </c>
      <c r="Q82" s="19" t="n">
        <v>32588</v>
      </c>
      <c r="R82" s="20">
        <f ref="R82:R90" si="20" t="shared">(P82-Q82)/Q82</f>
        <v/>
      </c>
    </row>
    <row customHeight="1" ht="11.25" r="83" s="22" spans="1:1025">
      <c r="A83" s="10" t="n">
        <v>8521</v>
      </c>
      <c r="B83" s="10" t="n">
        <v>10775</v>
      </c>
      <c r="D83" s="11" t="s">
        <v>94</v>
      </c>
      <c r="E83" s="13" t="n">
        <v>119</v>
      </c>
      <c r="F83" s="11">
        <f>A83-hpbintb</f>
        <v/>
      </c>
      <c r="G83" s="25">
        <f>B83-hpbintl+E83</f>
        <v/>
      </c>
      <c r="H83" s="13" t="n">
        <v>22683</v>
      </c>
      <c r="I83" s="13" t="n">
        <v>62610</v>
      </c>
      <c r="J83" s="13" t="n">
        <v>41186</v>
      </c>
      <c r="K83" s="7">
        <f si="17" t="shared"/>
        <v/>
      </c>
      <c r="L83" s="29">
        <f si="18" t="shared"/>
        <v/>
      </c>
      <c r="M83" s="13" t="n">
        <v>9201</v>
      </c>
      <c r="N83" s="7">
        <f si="19" t="shared"/>
        <v/>
      </c>
      <c r="O83" s="13" t="n">
        <v>8252</v>
      </c>
      <c r="P83" s="13" t="n">
        <v>27922</v>
      </c>
      <c r="Q83" s="11" t="n">
        <v>31314</v>
      </c>
      <c r="R83" s="7">
        <f si="20" t="shared"/>
        <v/>
      </c>
    </row>
    <row customHeight="1" ht="11.25" r="84" s="22" spans="1:1025">
      <c r="A84" s="10" t="n">
        <v>4631</v>
      </c>
      <c r="B84" s="10" t="n">
        <v>7683</v>
      </c>
      <c r="D84" s="11" t="s">
        <v>95</v>
      </c>
      <c r="E84" s="13" t="n">
        <v>72</v>
      </c>
      <c r="F84" s="26">
        <f>A84-hawintb</f>
        <v/>
      </c>
      <c r="G84" s="27">
        <f>B84-hawintl+E84</f>
        <v/>
      </c>
      <c r="H84" s="13" t="n">
        <v>14803</v>
      </c>
      <c r="I84" s="13" t="n">
        <v>42595</v>
      </c>
      <c r="J84" s="13" t="n">
        <v>33836</v>
      </c>
      <c r="K84" s="7">
        <f si="17" t="shared"/>
        <v/>
      </c>
      <c r="L84" s="31">
        <f si="18" t="shared"/>
        <v/>
      </c>
      <c r="M84" s="13" t="n">
        <v>7008</v>
      </c>
      <c r="N84" s="7">
        <f si="19" t="shared"/>
        <v/>
      </c>
      <c r="O84" s="13" t="n">
        <v>5711</v>
      </c>
      <c r="P84" s="13" t="n">
        <v>21012</v>
      </c>
      <c r="Q84" s="11" t="n">
        <v>24965</v>
      </c>
      <c r="R84" s="7">
        <f si="20" t="shared"/>
        <v/>
      </c>
    </row>
    <row customHeight="1" ht="11.25" r="85" s="22" spans="1:1025">
      <c r="A85" s="10" t="n">
        <v>4576</v>
      </c>
      <c r="B85" s="10" t="n">
        <v>9224</v>
      </c>
      <c r="D85" s="19" t="s">
        <v>96</v>
      </c>
      <c r="E85" s="18" t="n">
        <v>73</v>
      </c>
      <c r="F85" s="19">
        <f>A85-lakintb</f>
        <v/>
      </c>
      <c r="G85" s="24">
        <f>B85-lakintl+E85</f>
        <v/>
      </c>
      <c r="H85" s="18" t="n">
        <v>19087</v>
      </c>
      <c r="I85" s="18" t="n">
        <v>52621</v>
      </c>
      <c r="J85" s="18" t="n">
        <v>30009</v>
      </c>
      <c r="K85" s="20">
        <f si="17" t="shared"/>
        <v/>
      </c>
      <c r="L85" s="30">
        <f si="18" t="shared"/>
        <v/>
      </c>
      <c r="M85" s="18" t="n">
        <v>8143</v>
      </c>
      <c r="N85" s="20">
        <f si="19" t="shared"/>
        <v/>
      </c>
      <c r="O85" s="18" t="n">
        <v>7235</v>
      </c>
      <c r="P85" s="18" t="n">
        <v>23965</v>
      </c>
      <c r="Q85" s="19" t="n">
        <v>23352</v>
      </c>
      <c r="R85" s="20">
        <f si="20" t="shared"/>
        <v/>
      </c>
    </row>
    <row customHeight="1" ht="11.25" r="86" s="22" spans="1:1025">
      <c r="A86" s="10" t="n">
        <v>4380</v>
      </c>
      <c r="B86" s="10" t="n">
        <v>6960</v>
      </c>
      <c r="D86" s="11" t="s">
        <v>97</v>
      </c>
      <c r="E86" s="13" t="n">
        <v>48</v>
      </c>
      <c r="F86" s="11">
        <f>A86-meaintb</f>
        <v/>
      </c>
      <c r="G86" s="25">
        <f>B86-meaintl+E86</f>
        <v/>
      </c>
      <c r="H86" s="13" t="n">
        <v>12398</v>
      </c>
      <c r="I86" s="13" t="n">
        <v>33822</v>
      </c>
      <c r="J86" s="13" t="n">
        <v>24251</v>
      </c>
      <c r="K86" s="7">
        <f si="17" t="shared"/>
        <v/>
      </c>
      <c r="L86" s="29">
        <f si="18" t="shared"/>
        <v/>
      </c>
      <c r="M86" s="13" t="n">
        <v>6012</v>
      </c>
      <c r="N86" s="7">
        <f si="19" t="shared"/>
        <v/>
      </c>
      <c r="O86" s="13" t="n">
        <v>5234</v>
      </c>
      <c r="P86" s="13" t="n">
        <v>16970</v>
      </c>
      <c r="Q86" s="11" t="n">
        <v>17573</v>
      </c>
      <c r="R86" s="7">
        <f si="20" t="shared"/>
        <v/>
      </c>
    </row>
    <row customHeight="1" ht="11.25" r="87" s="22" spans="1:1025">
      <c r="A87" s="10" t="n">
        <v>1401</v>
      </c>
      <c r="B87" s="10" t="n">
        <v>5005</v>
      </c>
      <c r="D87" s="11" t="s">
        <v>98</v>
      </c>
      <c r="E87" s="13" t="n">
        <v>38</v>
      </c>
      <c r="F87" s="11">
        <f>A87-msbintb</f>
        <v/>
      </c>
      <c r="G87" s="25">
        <f>B87-msbintl+E87</f>
        <v/>
      </c>
      <c r="H87" s="13" t="n">
        <v>8686</v>
      </c>
      <c r="I87" s="13" t="n">
        <v>23574</v>
      </c>
      <c r="J87" s="13" t="n">
        <v>21704</v>
      </c>
      <c r="K87" s="7">
        <f si="17" t="shared"/>
        <v/>
      </c>
      <c r="L87" s="29">
        <f si="18" t="shared"/>
        <v/>
      </c>
      <c r="M87" s="13" t="n">
        <v>3882</v>
      </c>
      <c r="N87" s="7">
        <f si="19" t="shared"/>
        <v/>
      </c>
      <c r="O87" s="13" t="n">
        <v>3516</v>
      </c>
      <c r="P87" s="13" t="n">
        <v>12330</v>
      </c>
      <c r="Q87" s="11" t="n">
        <v>15786</v>
      </c>
      <c r="R87" s="7">
        <f si="20" t="shared"/>
        <v/>
      </c>
    </row>
    <row customHeight="1" ht="11.25" r="88" s="22" spans="1:1025">
      <c r="A88" s="10" t="n">
        <v>8368</v>
      </c>
      <c r="B88" s="10" t="n">
        <v>16666</v>
      </c>
      <c r="D88" s="19" t="s">
        <v>99</v>
      </c>
      <c r="E88" s="18" t="n">
        <v>158</v>
      </c>
      <c r="F88" s="19">
        <f>A88-pinintb</f>
        <v/>
      </c>
      <c r="G88" s="24">
        <f>B88-pinintl+E88</f>
        <v/>
      </c>
      <c r="H88" s="18" t="n">
        <v>42306</v>
      </c>
      <c r="I88" s="18" t="n">
        <v>116984</v>
      </c>
      <c r="J88" s="18" t="n">
        <v>66150</v>
      </c>
      <c r="K88" s="20">
        <f si="17" t="shared"/>
        <v/>
      </c>
      <c r="L88" s="30">
        <f si="18" t="shared"/>
        <v/>
      </c>
      <c r="M88" s="18" t="n">
        <v>14424</v>
      </c>
      <c r="N88" s="20">
        <f si="19" t="shared"/>
        <v/>
      </c>
      <c r="O88" s="18" t="n">
        <v>13158</v>
      </c>
      <c r="P88" s="18" t="n">
        <v>45589</v>
      </c>
      <c r="Q88" s="19" t="n">
        <v>50620</v>
      </c>
      <c r="R88" s="20">
        <f si="20" t="shared"/>
        <v/>
      </c>
    </row>
    <row customHeight="1" ht="11.25" r="89" s="22" spans="1:1025">
      <c r="A89" s="10" t="n">
        <v>8371</v>
      </c>
      <c r="B89" s="10" t="n">
        <v>20871</v>
      </c>
      <c r="D89" s="11" t="s">
        <v>100</v>
      </c>
      <c r="E89" s="13" t="n">
        <v>191</v>
      </c>
      <c r="F89" s="11">
        <f>A89-seqintb</f>
        <v/>
      </c>
      <c r="G89" s="25">
        <f>B89-seqintl+E89</f>
        <v/>
      </c>
      <c r="H89" s="13" t="n">
        <v>52943</v>
      </c>
      <c r="I89" s="13" t="n">
        <v>151276</v>
      </c>
      <c r="J89" s="13" t="n">
        <v>97972</v>
      </c>
      <c r="K89" s="7">
        <f si="17" t="shared"/>
        <v/>
      </c>
      <c r="L89" s="29">
        <f si="18" t="shared"/>
        <v/>
      </c>
      <c r="M89" s="13" t="n">
        <v>19377</v>
      </c>
      <c r="N89" s="7">
        <f si="19" t="shared"/>
        <v/>
      </c>
      <c r="O89" s="13" t="n">
        <v>17393</v>
      </c>
      <c r="P89" s="13" t="n">
        <v>60860</v>
      </c>
      <c r="Q89" s="11" t="n">
        <v>77298</v>
      </c>
      <c r="R89" s="7">
        <f si="20" t="shared"/>
        <v/>
      </c>
    </row>
    <row customHeight="1" ht="11.25" r="90" s="22" spans="1:1025">
      <c r="A90" s="10" t="n">
        <v>4440</v>
      </c>
      <c r="B90" s="10" t="n">
        <v>3475</v>
      </c>
      <c r="D90" s="11" t="s">
        <v>101</v>
      </c>
      <c r="E90" s="13" t="n">
        <v>20</v>
      </c>
      <c r="F90" s="11">
        <f>A90-smbintb</f>
        <v/>
      </c>
      <c r="G90" s="25">
        <f>B90-smbintl+E90</f>
        <v/>
      </c>
      <c r="H90" s="13" t="n">
        <v>7830</v>
      </c>
      <c r="I90" s="13" t="n">
        <v>22275</v>
      </c>
      <c r="J90" s="13" t="n">
        <v>14158</v>
      </c>
      <c r="K90" s="7">
        <f si="17" t="shared"/>
        <v/>
      </c>
      <c r="L90" s="29">
        <f si="18" t="shared"/>
        <v/>
      </c>
      <c r="M90" s="13" t="n">
        <v>2937</v>
      </c>
      <c r="N90" s="7">
        <f si="19" t="shared"/>
        <v/>
      </c>
      <c r="O90" s="13" t="n">
        <v>2398</v>
      </c>
      <c r="P90" s="13" t="n">
        <v>8599</v>
      </c>
      <c r="Q90" s="11" t="n">
        <v>9916</v>
      </c>
      <c r="R90" s="7">
        <f si="20" t="shared"/>
        <v/>
      </c>
    </row>
    <row customHeight="1" ht="11.25" r="91" s="22" spans="1:1025">
      <c r="A91" s="12" t="s">
        <v>82</v>
      </c>
      <c r="B91" s="12" t="s">
        <v>82</v>
      </c>
      <c r="D91" s="11" t="s">
        <v>82</v>
      </c>
      <c r="E91" s="13" t="s">
        <v>82</v>
      </c>
      <c r="F91" s="13" t="s">
        <v>82</v>
      </c>
      <c r="G91" s="25" t="s">
        <v>82</v>
      </c>
      <c r="H91" s="13" t="s">
        <v>82</v>
      </c>
      <c r="I91" s="13" t="s">
        <v>82</v>
      </c>
      <c r="J91" s="13" t="s">
        <v>82</v>
      </c>
      <c r="K91" s="7" t="s">
        <v>82</v>
      </c>
      <c r="L91" s="25" t="s">
        <v>82</v>
      </c>
      <c r="M91" s="13" t="s">
        <v>82</v>
      </c>
      <c r="N91" s="7" t="s">
        <v>82</v>
      </c>
      <c r="O91" s="13" t="s">
        <v>82</v>
      </c>
      <c r="P91" s="13" t="s">
        <v>82</v>
      </c>
      <c r="Q91" s="11" t="s">
        <v>82</v>
      </c>
      <c r="R91" s="7" t="s">
        <v>82</v>
      </c>
    </row>
    <row customHeight="1" ht="11.25" r="92" s="22" spans="1:1025">
      <c r="A92" s="11">
        <f>SUM(A81:A91)</f>
        <v/>
      </c>
      <c r="B92" s="11">
        <f>SUM(B81:B91)</f>
        <v/>
      </c>
      <c r="D92" s="11" t="s">
        <v>102</v>
      </c>
      <c r="E92" s="11">
        <f>SUM(E82:E90)</f>
        <v/>
      </c>
      <c r="F92" s="11">
        <f ref="F92:J92" si="21" t="shared">SUM(F82:F90)</f>
        <v/>
      </c>
      <c r="G92" s="11">
        <f si="21" t="shared"/>
        <v/>
      </c>
      <c r="H92" s="11">
        <f si="21" t="shared"/>
        <v/>
      </c>
      <c r="I92" s="11">
        <f si="21" t="shared"/>
        <v/>
      </c>
      <c r="J92" s="11">
        <f si="21" t="shared"/>
        <v/>
      </c>
      <c r="K92" s="7">
        <f>(I92-J92)/J92</f>
        <v/>
      </c>
      <c r="L92" s="29">
        <f>(H92-G92)/H92</f>
        <v/>
      </c>
      <c r="M92" s="11">
        <f>SUM(M82:M90)</f>
        <v/>
      </c>
      <c r="N92" s="7">
        <f>SUM(N82:N90)</f>
        <v/>
      </c>
      <c r="O92" s="11">
        <f>SUM(O82:O90)</f>
        <v/>
      </c>
      <c r="P92" s="11">
        <f ref="P92:Q92" si="22" t="shared">SUM(P82:P90)</f>
        <v/>
      </c>
      <c r="Q92" s="11">
        <f si="22" t="shared"/>
        <v/>
      </c>
      <c r="R92" s="7">
        <f>(P92-Q92)/Q92</f>
        <v/>
      </c>
    </row>
    <row r="93" s="22" spans="1:1025">
      <c r="G93" s="34" t="n"/>
      <c r="L93" s="28" t="n"/>
    </row>
    <row customHeight="1" ht="11.25" r="94" s="22" spans="1:1025">
      <c r="A94" s="12" t="s">
        <v>103</v>
      </c>
      <c r="B94" s="12" t="s">
        <v>103</v>
      </c>
      <c r="D94" s="11" t="s">
        <v>103</v>
      </c>
      <c r="E94" s="11" t="s">
        <v>103</v>
      </c>
      <c r="F94" s="11" t="s">
        <v>103</v>
      </c>
      <c r="G94" s="25" t="s">
        <v>103</v>
      </c>
      <c r="H94" s="11" t="s">
        <v>103</v>
      </c>
      <c r="I94" s="11" t="s">
        <v>103</v>
      </c>
      <c r="J94" s="11" t="s">
        <v>103</v>
      </c>
      <c r="K94" s="7" t="s">
        <v>103</v>
      </c>
      <c r="L94" s="29" t="s">
        <v>103</v>
      </c>
      <c r="M94" s="11" t="s">
        <v>103</v>
      </c>
      <c r="N94" s="7" t="s">
        <v>103</v>
      </c>
      <c r="O94" s="11" t="s">
        <v>103</v>
      </c>
      <c r="P94" s="11" t="s">
        <v>103</v>
      </c>
      <c r="Q94" s="11" t="s">
        <v>103</v>
      </c>
      <c r="R94" s="7" t="s">
        <v>103</v>
      </c>
    </row>
    <row customHeight="1" ht="11.25" r="95" s="22" spans="1:1025">
      <c r="A95" s="54">
        <f>A61+A68+A92+A76</f>
        <v/>
      </c>
      <c r="B95" s="54">
        <f>B61+B68+B92+B76</f>
        <v/>
      </c>
      <c r="D95" s="11" t="s">
        <v>104</v>
      </c>
      <c r="E95" s="11">
        <f>mplscid+nonmplscid</f>
        <v/>
      </c>
      <c r="F95" s="11">
        <f>F92+F61+F68+F76</f>
        <v/>
      </c>
      <c r="G95" s="11">
        <f>G92+G61+G68+G76</f>
        <v/>
      </c>
      <c r="H95" s="11">
        <f>H92+H61+H68+H76</f>
        <v/>
      </c>
      <c r="I95" s="11">
        <f>I92+I61+I68+I76</f>
        <v/>
      </c>
      <c r="J95" s="11">
        <f>J92+J61+J68+J76</f>
        <v/>
      </c>
      <c r="K95" s="7">
        <f>(I95-J95)/J95</f>
        <v/>
      </c>
      <c r="L95" s="29">
        <f>(H95-G95)/H95</f>
        <v/>
      </c>
      <c r="M95" s="11">
        <f>M92+M61+M68+M76</f>
        <v/>
      </c>
      <c r="N95" s="7">
        <f>N92+N61+N76</f>
        <v/>
      </c>
      <c r="O95" s="11">
        <f>O92+O61+O68+O76</f>
        <v/>
      </c>
      <c r="P95" s="11">
        <f>P92+P61+P68+P76</f>
        <v/>
      </c>
      <c r="Q95" s="11">
        <f>Q92+Q61+Q68+Q76</f>
        <v/>
      </c>
      <c r="R95" s="7">
        <f>(P95-Q95)/Q95</f>
        <v/>
      </c>
    </row>
  </sheetData>
  <mergeCells count="9">
    <mergeCell ref="E1:I1"/>
    <mergeCell ref="J1:K1"/>
    <mergeCell ref="F3:G3"/>
    <mergeCell ref="H3:K3"/>
    <mergeCell ref="M3:P3"/>
    <mergeCell ref="A4:B4"/>
    <mergeCell ref="F4:G4"/>
    <mergeCell ref="A5:B5"/>
    <mergeCell ref="F5:G5"/>
  </mergeCells>
  <s:printOptions horizontalCentered="1"/>
  <pageMargins bottom="1" footer="0.5" header="0.5" left="0.75" right="0.75" top="1"/>
  <s:pageSetup firstPageNumber="0" orientation="portrait" r:id="rId1"/>
</worksheet>
</file>

<file path=xl/worksheets/sheet2.xml><?xml version="1.0" encoding="utf-8"?>
<worksheet xmlns:s="http://schemas.openxmlformats.org/spreadsheetml/2006/main" xmlns="http://schemas.openxmlformats.org/spreadsheetml/2006/main">
  <s:sheetPr>
    <s:outlinePr summaryBelow="1" summaryRight="1"/>
  </s:sheetPr>
  <dimension ref="A1:AMK53"/>
  <sheetViews>
    <sheetView workbookViewId="0" zoomScaleNormal="100">
      <selection activeCell="A1" sqref="A1"/>
    </sheetView>
  </sheetViews>
  <sheetFormatPr baseColWidth="10" defaultRowHeight="15"/>
  <cols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  <col customWidth="1" max="1025" min="1" style="21" width="9.140625"/>
  </cols>
  <sheetData>
    <row customHeight="1" ht="11.25" r="1" s="22" spans="1:1025">
      <c r="A1" s="54" t="s">
        <v>105</v>
      </c>
      <c r="F1" s="61">
        <f>'LINK Summary'!J1</f>
        <v/>
      </c>
    </row>
    <row customHeight="1" ht="11.25" r="3" s="22" spans="1:1025">
      <c r="B3" s="54" t="n"/>
      <c r="C3" s="37" t="n"/>
      <c r="D3" s="54" t="n"/>
      <c r="E3" s="37" t="n"/>
      <c r="F3" s="54" t="n"/>
      <c r="G3" s="37" t="n"/>
      <c r="H3" s="54" t="n"/>
      <c r="I3" s="37" t="n"/>
      <c r="J3" s="54" t="n"/>
      <c r="K3" s="37" t="n"/>
      <c r="L3" s="54" t="n"/>
      <c r="M3" s="37" t="n"/>
    </row>
    <row customHeight="1" ht="11.25" r="4" s="22" spans="1:1025">
      <c r="B4" s="62" t="s">
        <v>106</v>
      </c>
      <c r="D4" s="64" t="s">
        <v>107</v>
      </c>
      <c r="F4" s="62" t="s">
        <v>108</v>
      </c>
      <c r="G4" s="63" t="n"/>
      <c r="H4" s="62" t="s">
        <v>109</v>
      </c>
      <c r="I4" s="63" t="n"/>
      <c r="J4" s="62" t="s">
        <v>110</v>
      </c>
      <c r="K4" s="63" t="n"/>
      <c r="L4" s="62" t="s">
        <v>111</v>
      </c>
    </row>
    <row customHeight="1" ht="11.25" r="5" s="22" spans="1:1025">
      <c r="B5" s="54" t="s">
        <v>112</v>
      </c>
      <c r="C5" s="36" t="s">
        <v>113</v>
      </c>
      <c r="D5" s="54" t="s">
        <v>112</v>
      </c>
      <c r="E5" s="36" t="s">
        <v>113</v>
      </c>
      <c r="F5" s="54" t="s">
        <v>112</v>
      </c>
      <c r="G5" s="36" t="s">
        <v>113</v>
      </c>
      <c r="H5" s="54" t="s">
        <v>112</v>
      </c>
      <c r="I5" s="36" t="s">
        <v>113</v>
      </c>
      <c r="J5" s="54" t="s">
        <v>112</v>
      </c>
      <c r="K5" s="36" t="s">
        <v>113</v>
      </c>
      <c r="L5" s="54" t="s">
        <v>112</v>
      </c>
      <c r="M5" s="36" t="s">
        <v>113</v>
      </c>
    </row>
    <row customHeight="1" ht="11.25" r="6" s="22" spans="1:1025">
      <c r="B6" s="54" t="n"/>
      <c r="C6" s="37" t="n"/>
      <c r="D6" s="54" t="n"/>
      <c r="E6" s="37" t="n"/>
      <c r="F6" s="54" t="n"/>
      <c r="G6" s="37" t="n"/>
      <c r="H6" s="54" t="n"/>
      <c r="I6" s="37" t="n"/>
      <c r="J6" s="54" t="n"/>
      <c r="K6" s="37" t="n"/>
      <c r="L6" s="54" t="n"/>
      <c r="M6" s="37" t="n"/>
    </row>
    <row customHeight="1" ht="11.25" r="7" s="22" spans="1:1025">
      <c r="A7" s="54" t="s">
        <v>93</v>
      </c>
      <c r="B7" s="15" t="n"/>
      <c r="C7" s="38" t="n"/>
      <c r="D7" s="15" t="n">
        <v>767</v>
      </c>
      <c r="E7" s="38" t="n">
        <v>1745</v>
      </c>
      <c r="F7" s="15" t="n">
        <v>414</v>
      </c>
      <c r="G7" s="38" t="n">
        <v>1574</v>
      </c>
      <c r="H7" s="15" t="n">
        <v>447</v>
      </c>
      <c r="I7" s="38" t="n">
        <v>1568</v>
      </c>
      <c r="J7" s="15" t="n">
        <v>382</v>
      </c>
      <c r="K7" s="38" t="n">
        <v>1492</v>
      </c>
      <c r="L7" s="15" t="n">
        <v>128</v>
      </c>
      <c r="M7" s="38" t="n">
        <v>924</v>
      </c>
    </row>
    <row customHeight="1" ht="11.25" r="8" s="22" spans="1:1025">
      <c r="A8" s="54" t="s">
        <v>94</v>
      </c>
      <c r="B8" s="15" t="n">
        <v>1745</v>
      </c>
      <c r="C8" s="38" t="n">
        <v>767</v>
      </c>
      <c r="E8" s="39" t="n"/>
      <c r="F8" s="15" t="n">
        <v>274</v>
      </c>
      <c r="G8" s="38" t="n">
        <v>338</v>
      </c>
      <c r="H8" s="15" t="n">
        <v>325</v>
      </c>
      <c r="I8" s="38" t="n">
        <v>422</v>
      </c>
      <c r="J8" s="15" t="n">
        <v>387</v>
      </c>
      <c r="K8" s="38" t="n">
        <v>286</v>
      </c>
      <c r="L8" s="15" t="n">
        <v>51</v>
      </c>
      <c r="M8" s="38" t="n">
        <v>102</v>
      </c>
    </row>
    <row customHeight="1" ht="11.25" r="9" s="22" spans="1:1025">
      <c r="A9" s="54" t="s">
        <v>95</v>
      </c>
      <c r="B9" s="15" t="n">
        <v>1574</v>
      </c>
      <c r="C9" s="38" t="n">
        <v>414</v>
      </c>
      <c r="D9" s="15" t="n">
        <v>338</v>
      </c>
      <c r="E9" s="38" t="n">
        <v>274</v>
      </c>
      <c r="G9" s="39" t="n"/>
      <c r="H9" s="15" t="n">
        <v>188</v>
      </c>
      <c r="I9" s="38" t="n">
        <v>619</v>
      </c>
      <c r="J9" s="15" t="n">
        <v>118</v>
      </c>
      <c r="K9" s="38" t="n">
        <v>195</v>
      </c>
      <c r="L9" s="15" t="n">
        <v>41</v>
      </c>
      <c r="M9" s="38" t="n">
        <v>141</v>
      </c>
    </row>
    <row customHeight="1" ht="11.25" r="10" s="22" spans="1:1025">
      <c r="A10" s="54" t="s">
        <v>96</v>
      </c>
      <c r="B10" s="15" t="n">
        <v>1568</v>
      </c>
      <c r="C10" s="38" t="n">
        <v>447</v>
      </c>
      <c r="D10" s="15" t="n">
        <v>422</v>
      </c>
      <c r="E10" s="38" t="n">
        <v>325</v>
      </c>
      <c r="F10" s="15" t="n">
        <v>619</v>
      </c>
      <c r="G10" s="38" t="n">
        <v>188</v>
      </c>
      <c r="H10" s="15" t="n"/>
      <c r="I10" s="38" t="n"/>
      <c r="J10" s="15" t="n">
        <v>187</v>
      </c>
      <c r="K10" s="38" t="n">
        <v>254</v>
      </c>
      <c r="L10" s="15" t="n">
        <v>61</v>
      </c>
      <c r="M10" s="38" t="n">
        <v>183</v>
      </c>
    </row>
    <row customHeight="1" ht="11.25" r="11" s="22" spans="1:1025">
      <c r="A11" s="54" t="s">
        <v>97</v>
      </c>
      <c r="B11" s="15" t="n">
        <v>1492</v>
      </c>
      <c r="C11" s="38" t="n">
        <v>382</v>
      </c>
      <c r="D11" s="15" t="n">
        <v>286</v>
      </c>
      <c r="E11" s="38" t="n">
        <v>387</v>
      </c>
      <c r="F11" s="15" t="n">
        <v>195</v>
      </c>
      <c r="G11" s="38" t="n">
        <v>118</v>
      </c>
      <c r="H11" s="15" t="n">
        <v>254</v>
      </c>
      <c r="I11" s="38" t="n">
        <v>187</v>
      </c>
      <c r="K11" s="39" t="n"/>
      <c r="L11" s="15" t="n">
        <v>42</v>
      </c>
      <c r="M11" s="38" t="n">
        <v>329</v>
      </c>
    </row>
    <row customHeight="1" ht="11.25" r="12" s="22" spans="1:1025">
      <c r="A12" s="54" t="s">
        <v>98</v>
      </c>
      <c r="B12" s="15" t="n">
        <v>924</v>
      </c>
      <c r="C12" s="38" t="n">
        <v>128</v>
      </c>
      <c r="D12" s="15" t="n">
        <v>102</v>
      </c>
      <c r="E12" s="38" t="n">
        <v>51</v>
      </c>
      <c r="F12" s="15" t="n">
        <v>141</v>
      </c>
      <c r="G12" s="38" t="n">
        <v>41</v>
      </c>
      <c r="H12" s="15" t="n">
        <v>183</v>
      </c>
      <c r="I12" s="38" t="n">
        <v>61</v>
      </c>
      <c r="J12" s="15" t="n">
        <v>329</v>
      </c>
      <c r="K12" s="38" t="n">
        <v>42</v>
      </c>
      <c r="L12" s="15" t="n"/>
      <c r="M12" s="38" t="n"/>
    </row>
    <row customHeight="1" ht="11.25" r="13" s="22" spans="1:1025">
      <c r="A13" s="54" t="s">
        <v>99</v>
      </c>
      <c r="B13" s="15" t="n">
        <v>3236</v>
      </c>
      <c r="C13" s="38" t="n">
        <v>647</v>
      </c>
      <c r="D13" s="15" t="n">
        <v>843</v>
      </c>
      <c r="E13" s="38" t="n">
        <v>474</v>
      </c>
      <c r="F13" s="15" t="n">
        <v>405</v>
      </c>
      <c r="G13" s="38" t="n">
        <v>841</v>
      </c>
      <c r="H13" s="15" t="n">
        <v>432</v>
      </c>
      <c r="I13" s="38" t="n">
        <v>815</v>
      </c>
      <c r="J13" s="15" t="n">
        <v>354</v>
      </c>
      <c r="K13" s="38" t="n">
        <v>381</v>
      </c>
      <c r="L13" s="15" t="n">
        <v>81</v>
      </c>
      <c r="M13" s="38" t="n">
        <v>282</v>
      </c>
    </row>
    <row customHeight="1" ht="11.25" r="14" s="22" spans="1:1025">
      <c r="A14" s="54" t="s">
        <v>100</v>
      </c>
      <c r="B14" s="15" t="n">
        <v>3194</v>
      </c>
      <c r="C14" s="38" t="n">
        <v>829</v>
      </c>
      <c r="D14" s="15" t="n">
        <v>1663</v>
      </c>
      <c r="E14" s="38" t="n">
        <v>621</v>
      </c>
      <c r="F14" s="15" t="n">
        <v>532</v>
      </c>
      <c r="G14" s="38" t="n">
        <v>423</v>
      </c>
      <c r="H14" s="15" t="n">
        <v>550</v>
      </c>
      <c r="I14" s="38" t="n">
        <v>487</v>
      </c>
      <c r="J14" s="15" t="n">
        <v>661</v>
      </c>
      <c r="K14" s="38" t="n">
        <v>369</v>
      </c>
      <c r="L14" s="15" t="n">
        <v>137</v>
      </c>
      <c r="M14" s="38" t="n">
        <v>295</v>
      </c>
    </row>
    <row customHeight="1" ht="11.25" r="15" s="22" spans="1:1025">
      <c r="A15" s="54" t="s">
        <v>101</v>
      </c>
      <c r="B15" s="15" t="n">
        <v>692</v>
      </c>
      <c r="C15" s="38" t="n">
        <v>343</v>
      </c>
      <c r="D15" s="15" t="n">
        <v>119</v>
      </c>
      <c r="E15" s="38" t="n">
        <v>478</v>
      </c>
      <c r="F15" s="15" t="n">
        <v>88</v>
      </c>
      <c r="G15" s="38" t="n">
        <v>156</v>
      </c>
      <c r="H15" s="15" t="n">
        <v>118</v>
      </c>
      <c r="I15" s="38" t="n">
        <v>194</v>
      </c>
      <c r="J15" s="15" t="n">
        <v>167</v>
      </c>
      <c r="K15" s="38" t="n">
        <v>126</v>
      </c>
      <c r="L15" s="15" t="n">
        <v>23</v>
      </c>
      <c r="M15" s="38" t="n">
        <v>40</v>
      </c>
    </row>
    <row customHeight="1" ht="11.25" r="16" s="22" spans="1:1025">
      <c r="B16" s="11" t="s">
        <v>114</v>
      </c>
      <c r="C16" s="25" t="s">
        <v>114</v>
      </c>
      <c r="D16" s="11" t="s">
        <v>114</v>
      </c>
      <c r="E16" s="25" t="s">
        <v>114</v>
      </c>
      <c r="F16" s="11" t="s">
        <v>114</v>
      </c>
      <c r="G16" s="25" t="s">
        <v>114</v>
      </c>
      <c r="H16" s="11" t="s">
        <v>114</v>
      </c>
      <c r="I16" s="25" t="s">
        <v>114</v>
      </c>
      <c r="J16" s="11" t="s">
        <v>114</v>
      </c>
      <c r="K16" s="25" t="s">
        <v>114</v>
      </c>
      <c r="L16" s="11" t="s">
        <v>114</v>
      </c>
      <c r="M16" s="25" t="s">
        <v>114</v>
      </c>
    </row>
    <row customHeight="1" ht="11.25" r="17" s="22" spans="1:1025">
      <c r="B17" s="54">
        <f>SUM(B7:B15)</f>
        <v/>
      </c>
      <c r="C17" s="37">
        <f ref="C17:M17" si="0" t="shared">SUM(C7:C15)</f>
        <v/>
      </c>
      <c r="D17" s="54">
        <f si="0" t="shared"/>
        <v/>
      </c>
      <c r="E17" s="37">
        <f si="0" t="shared"/>
        <v/>
      </c>
      <c r="F17" s="54">
        <f si="0" t="shared"/>
        <v/>
      </c>
      <c r="G17" s="37">
        <f si="0" t="shared"/>
        <v/>
      </c>
      <c r="H17" s="54">
        <f si="0" t="shared"/>
        <v/>
      </c>
      <c r="I17" s="37">
        <f si="0" t="shared"/>
        <v/>
      </c>
      <c r="J17" s="54">
        <f si="0" t="shared"/>
        <v/>
      </c>
      <c r="K17" s="37">
        <f si="0" t="shared"/>
        <v/>
      </c>
      <c r="L17" s="54">
        <f si="0" t="shared"/>
        <v/>
      </c>
      <c r="M17" s="37">
        <f si="0" t="shared"/>
        <v/>
      </c>
    </row>
    <row customHeight="1" ht="11.25" r="19" s="22" spans="1:1025">
      <c r="B19" s="54" t="n"/>
      <c r="C19" s="37" t="n"/>
      <c r="D19" s="41" t="n"/>
      <c r="E19" s="37" t="n"/>
      <c r="F19" t="n"/>
      <c r="G19" s="45" t="n"/>
      <c r="H19" s="54" t="n"/>
      <c r="I19" s="37" t="n"/>
      <c r="K19" s="21" t="n"/>
      <c r="L19" s="21" t="n"/>
      <c r="M19" s="21" t="n"/>
    </row>
    <row customHeight="1" ht="11.25" r="20" s="22" spans="1:1025">
      <c r="A20" s="21" t="n"/>
      <c r="B20" s="62" t="s">
        <v>115</v>
      </c>
      <c r="D20" s="62" t="s">
        <v>116</v>
      </c>
      <c r="E20" s="63" t="n"/>
      <c r="F20" s="62" t="s">
        <v>117</v>
      </c>
      <c r="G20" s="63" t="n"/>
      <c r="H20" s="59" t="s">
        <v>118</v>
      </c>
      <c r="K20" s="21" t="n"/>
      <c r="L20" t="n"/>
      <c r="M20" t="n"/>
    </row>
    <row customHeight="1" ht="11.25" r="21" s="22" spans="1:1025">
      <c r="B21" s="54" t="s">
        <v>112</v>
      </c>
      <c r="C21" s="36" t="s">
        <v>113</v>
      </c>
      <c r="D21" s="54" t="s">
        <v>112</v>
      </c>
      <c r="E21" s="36" t="s">
        <v>113</v>
      </c>
      <c r="F21" s="54" t="s">
        <v>112</v>
      </c>
      <c r="G21" s="36" t="s">
        <v>113</v>
      </c>
      <c r="H21" s="54" t="s">
        <v>112</v>
      </c>
      <c r="I21" s="36" t="s">
        <v>113</v>
      </c>
      <c r="L21" t="n"/>
      <c r="M21" t="n"/>
    </row>
    <row customHeight="1" ht="11.25" r="22" s="22" spans="1:1025">
      <c r="B22" s="54" t="n"/>
      <c r="C22" s="37" t="n"/>
      <c r="D22" s="54" t="n"/>
      <c r="E22" s="37" t="n"/>
      <c r="F22" s="54" t="n"/>
      <c r="G22" s="37" t="n"/>
      <c r="H22" s="54" t="n"/>
      <c r="I22" s="37" t="n"/>
      <c r="L22" t="n"/>
      <c r="M22" t="n"/>
    </row>
    <row customHeight="1" ht="11.25" r="23" s="22" spans="1:1025">
      <c r="A23" s="54" t="s">
        <v>93</v>
      </c>
      <c r="B23" s="15" t="n">
        <v>647</v>
      </c>
      <c r="C23" s="38" t="n">
        <v>3236</v>
      </c>
      <c r="D23" s="15" t="n">
        <v>829</v>
      </c>
      <c r="E23" s="38" t="n">
        <v>3194</v>
      </c>
      <c r="F23" s="15" t="n">
        <v>343</v>
      </c>
      <c r="G23" s="38" t="n">
        <v>692</v>
      </c>
      <c r="H23" s="54">
        <f ref="H23:H31" si="1" t="shared">SUM(B7,D7,F7,H7,J7,L7,B23,D23,F23)</f>
        <v/>
      </c>
      <c r="I23" s="38">
        <f ref="I23:I31" si="2" t="shared">SUM(C7,E7,G7,I7,K7,M7,C23,E23,G23)</f>
        <v/>
      </c>
      <c r="L23" t="n"/>
      <c r="M23" t="n"/>
    </row>
    <row customHeight="1" ht="11.25" r="24" s="22" spans="1:1025">
      <c r="A24" s="54" t="s">
        <v>94</v>
      </c>
      <c r="B24" s="15" t="n">
        <v>474</v>
      </c>
      <c r="C24" s="38" t="n">
        <v>843</v>
      </c>
      <c r="D24" s="15" t="n">
        <v>621</v>
      </c>
      <c r="E24" s="38" t="n">
        <v>1663</v>
      </c>
      <c r="F24" s="15" t="n">
        <v>478</v>
      </c>
      <c r="G24" s="38" t="n">
        <v>119</v>
      </c>
      <c r="H24" s="54">
        <f si="1" t="shared"/>
        <v/>
      </c>
      <c r="I24" s="38">
        <f si="2" t="shared"/>
        <v/>
      </c>
      <c r="L24" t="n"/>
      <c r="M24" t="n"/>
    </row>
    <row customHeight="1" ht="11.25" r="25" s="22" spans="1:1025">
      <c r="A25" s="54" t="s">
        <v>95</v>
      </c>
      <c r="B25" s="15" t="n">
        <v>841</v>
      </c>
      <c r="C25" s="38" t="n">
        <v>405</v>
      </c>
      <c r="D25" s="15" t="n">
        <v>423</v>
      </c>
      <c r="E25" s="38" t="n">
        <v>532</v>
      </c>
      <c r="F25" s="15" t="n">
        <v>156</v>
      </c>
      <c r="G25" s="38" t="n">
        <v>88</v>
      </c>
      <c r="H25" s="54">
        <f si="1" t="shared"/>
        <v/>
      </c>
      <c r="I25" s="38">
        <f si="2" t="shared"/>
        <v/>
      </c>
      <c r="L25" t="n"/>
      <c r="M25" t="n"/>
    </row>
    <row customHeight="1" ht="11.25" r="26" s="22" spans="1:1025">
      <c r="A26" s="54" t="s">
        <v>96</v>
      </c>
      <c r="B26" s="15" t="n">
        <v>815</v>
      </c>
      <c r="C26" s="38" t="n">
        <v>432</v>
      </c>
      <c r="D26" s="15" t="n">
        <v>487</v>
      </c>
      <c r="E26" s="38" t="n">
        <v>550</v>
      </c>
      <c r="F26" s="15" t="n">
        <v>194</v>
      </c>
      <c r="G26" s="38" t="n">
        <v>118</v>
      </c>
      <c r="H26" s="54">
        <f si="1" t="shared"/>
        <v/>
      </c>
      <c r="I26" s="38">
        <f si="2" t="shared"/>
        <v/>
      </c>
      <c r="L26" t="n"/>
      <c r="M26" t="n"/>
    </row>
    <row customHeight="1" ht="11.25" r="27" s="22" spans="1:1025">
      <c r="A27" s="54" t="s">
        <v>97</v>
      </c>
      <c r="B27" s="15" t="n">
        <v>381</v>
      </c>
      <c r="C27" s="38" t="n">
        <v>354</v>
      </c>
      <c r="D27" s="15" t="n">
        <v>369</v>
      </c>
      <c r="E27" s="38" t="n">
        <v>661</v>
      </c>
      <c r="F27" s="15" t="n">
        <v>126</v>
      </c>
      <c r="G27" s="38" t="n">
        <v>167</v>
      </c>
      <c r="H27" s="54">
        <f si="1" t="shared"/>
        <v/>
      </c>
      <c r="I27" s="38">
        <f si="2" t="shared"/>
        <v/>
      </c>
      <c r="L27" t="n"/>
      <c r="M27" t="n"/>
    </row>
    <row customHeight="1" ht="11.25" r="28" s="22" spans="1:1025">
      <c r="A28" s="54" t="s">
        <v>98</v>
      </c>
      <c r="B28" s="15" t="n">
        <v>282</v>
      </c>
      <c r="C28" s="38" t="n">
        <v>81</v>
      </c>
      <c r="D28" s="15" t="n">
        <v>295</v>
      </c>
      <c r="E28" s="38" t="n">
        <v>137</v>
      </c>
      <c r="F28" s="15" t="n">
        <v>40</v>
      </c>
      <c r="G28" s="38" t="n">
        <v>23</v>
      </c>
      <c r="H28" s="54">
        <f si="1" t="shared"/>
        <v/>
      </c>
      <c r="I28" s="38">
        <f si="2" t="shared"/>
        <v/>
      </c>
      <c r="L28" t="n"/>
      <c r="M28" t="n"/>
    </row>
    <row customHeight="1" ht="11.25" r="29" s="22" spans="1:1025">
      <c r="A29" s="54" t="s">
        <v>99</v>
      </c>
      <c r="B29" s="15" t="n"/>
      <c r="C29" s="38" t="n"/>
      <c r="D29" s="15" t="n">
        <v>841</v>
      </c>
      <c r="E29" s="38" t="n">
        <v>841</v>
      </c>
      <c r="F29" s="15" t="n">
        <v>381</v>
      </c>
      <c r="G29" s="38" t="n">
        <v>232</v>
      </c>
      <c r="H29" s="54">
        <f si="1" t="shared"/>
        <v/>
      </c>
      <c r="I29" s="38">
        <f si="2" t="shared"/>
        <v/>
      </c>
      <c r="L29" t="n"/>
      <c r="M29" t="n"/>
    </row>
    <row customHeight="1" ht="11.25" r="30" s="22" spans="1:1025">
      <c r="A30" s="54" t="s">
        <v>100</v>
      </c>
      <c r="B30" s="15" t="n">
        <v>841</v>
      </c>
      <c r="C30" s="38" t="n">
        <v>841</v>
      </c>
      <c r="D30" s="15" t="n"/>
      <c r="E30" s="38" t="n"/>
      <c r="F30" s="15" t="n">
        <v>778</v>
      </c>
      <c r="G30" s="38" t="n">
        <v>191</v>
      </c>
      <c r="H30" s="54">
        <f si="1" t="shared"/>
        <v/>
      </c>
      <c r="I30" s="38">
        <f si="2" t="shared"/>
        <v/>
      </c>
      <c r="L30" t="n"/>
      <c r="M30" t="n"/>
    </row>
    <row customHeight="1" ht="11.25" r="31" s="22" spans="1:1025">
      <c r="A31" s="54" t="s">
        <v>101</v>
      </c>
      <c r="B31" s="15" t="n">
        <v>232</v>
      </c>
      <c r="C31" s="38" t="n">
        <v>381</v>
      </c>
      <c r="D31" s="15" t="n">
        <v>191</v>
      </c>
      <c r="E31" s="38" t="n">
        <v>778</v>
      </c>
      <c r="G31" s="39" t="n"/>
      <c r="H31" s="54">
        <f si="1" t="shared"/>
        <v/>
      </c>
      <c r="I31" s="38">
        <f si="2" t="shared"/>
        <v/>
      </c>
      <c r="L31" t="n"/>
      <c r="M31" t="n"/>
    </row>
    <row customHeight="1" ht="11.25" r="32" s="22" spans="1:1025">
      <c r="B32" s="11" t="s">
        <v>114</v>
      </c>
      <c r="C32" s="25" t="s">
        <v>114</v>
      </c>
      <c r="D32" s="11" t="s">
        <v>114</v>
      </c>
      <c r="E32" s="25" t="s">
        <v>114</v>
      </c>
      <c r="F32" s="11" t="s">
        <v>114</v>
      </c>
      <c r="G32" s="25" t="s">
        <v>114</v>
      </c>
      <c r="H32" s="11" t="s">
        <v>114</v>
      </c>
      <c r="I32" s="25" t="s">
        <v>114</v>
      </c>
      <c r="J32" t="n"/>
      <c r="K32" t="n"/>
      <c r="L32" t="n"/>
      <c r="M32" t="n"/>
    </row>
    <row customHeight="1" ht="11.25" r="33" s="22" spans="1:1025">
      <c r="B33" s="54">
        <f>SUM(B23:B31)</f>
        <v/>
      </c>
      <c r="C33" s="37">
        <f ref="C33:I33" si="3" t="shared">SUM(C23:C31)</f>
        <v/>
      </c>
      <c r="D33" s="54">
        <f si="3" t="shared"/>
        <v/>
      </c>
      <c r="E33" s="37">
        <f si="3" t="shared"/>
        <v/>
      </c>
      <c r="F33" s="54">
        <f si="3" t="shared"/>
        <v/>
      </c>
      <c r="G33" s="37">
        <f si="3" t="shared"/>
        <v/>
      </c>
      <c r="H33" s="54">
        <f si="3" t="shared"/>
        <v/>
      </c>
      <c r="I33" s="37">
        <f si="3" t="shared"/>
        <v/>
      </c>
      <c r="J33" t="n"/>
      <c r="K33" t="n"/>
      <c r="L33" t="n"/>
      <c r="M33" t="n"/>
    </row>
    <row customHeight="1" ht="11.25" r="34" s="22" spans="1:1025">
      <c r="B34" s="54" t="n"/>
      <c r="C34" s="54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t="n"/>
      <c r="M34" t="n"/>
    </row>
    <row customHeight="1" ht="11.25" r="35" s="22" spans="1:1025">
      <c r="B35" s="54" t="n"/>
      <c r="C35" s="54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t="n"/>
      <c r="M35" t="n"/>
    </row>
    <row customHeight="1" ht="11.25" r="36" s="22" spans="1:1025">
      <c r="A36" s="54" t="s">
        <v>119</v>
      </c>
      <c r="B36" s="54" t="n"/>
      <c r="C36" s="54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t="n"/>
      <c r="M36" t="n"/>
    </row>
    <row customHeight="1" ht="11.25" r="37" s="22" spans="1:1025">
      <c r="B37" s="54" t="s">
        <v>84</v>
      </c>
      <c r="C37" s="63" t="n"/>
      <c r="D37" s="54" t="s">
        <v>85</v>
      </c>
      <c r="E37" s="63" t="n"/>
      <c r="F37" s="54" t="s">
        <v>120</v>
      </c>
      <c r="G37" s="37" t="n"/>
      <c r="H37" s="54" t="n"/>
      <c r="I37" s="54" t="n"/>
      <c r="J37" s="54" t="n"/>
      <c r="K37" s="54" t="n"/>
      <c r="L37" t="n"/>
      <c r="M37" t="n"/>
    </row>
    <row customHeight="1" ht="11.25" r="38" s="22" spans="1:1025">
      <c r="A38" t="n"/>
      <c r="B38" s="44" t="s">
        <v>112</v>
      </c>
      <c r="C38" s="36" t="s">
        <v>113</v>
      </c>
      <c r="D38" s="44" t="s">
        <v>112</v>
      </c>
      <c r="E38" s="36" t="s">
        <v>113</v>
      </c>
      <c r="F38" s="44" t="s">
        <v>112</v>
      </c>
      <c r="G38" s="36" t="s">
        <v>113</v>
      </c>
      <c r="H38" s="54" t="n"/>
      <c r="I38" s="54" t="n"/>
      <c r="J38" s="54" t="n"/>
      <c r="K38" s="54" t="n"/>
      <c r="L38" t="n"/>
      <c r="M38" t="n"/>
    </row>
    <row customHeight="1" ht="11.25" r="39" s="22" spans="1:1025">
      <c r="A39" s="21" t="s">
        <v>84</v>
      </c>
      <c r="B39" s="54" t="n"/>
      <c r="C39" s="37" t="n"/>
      <c r="D39" s="15" t="n">
        <v>118</v>
      </c>
      <c r="E39" s="38" t="n">
        <v>192</v>
      </c>
      <c r="F39" s="54">
        <f>SUM(B39,D39)</f>
        <v/>
      </c>
      <c r="G39" s="37">
        <f>SUM(C39,E39)</f>
        <v/>
      </c>
      <c r="H39" s="54" t="n"/>
      <c r="I39" s="54" t="n"/>
      <c r="J39" s="54" t="n"/>
      <c r="K39" s="54" t="n"/>
      <c r="L39" t="n"/>
      <c r="M39" t="n"/>
    </row>
    <row customHeight="1" ht="11.25" r="40" s="22" spans="1:1025">
      <c r="A40" s="21" t="s">
        <v>85</v>
      </c>
      <c r="B40" s="15" t="n">
        <v>192</v>
      </c>
      <c r="C40" s="38" t="n">
        <v>118</v>
      </c>
      <c r="D40" s="54" t="n"/>
      <c r="E40" s="45" t="n"/>
      <c r="F40" s="54">
        <f>SUM(B40,D40)</f>
        <v/>
      </c>
      <c r="G40" s="38">
        <f>SUM(C40,E40)</f>
        <v/>
      </c>
      <c r="H40" s="54" t="n"/>
      <c r="I40" s="54" t="n"/>
      <c r="J40" s="54" t="n"/>
      <c r="K40" s="54" t="n"/>
      <c r="L40" t="n"/>
      <c r="M40" t="n"/>
    </row>
    <row customHeight="1" ht="11.25" r="41" s="22" spans="1:1025">
      <c r="B41" s="11" t="s">
        <v>114</v>
      </c>
      <c r="C41" s="25" t="s">
        <v>114</v>
      </c>
      <c r="D41" s="11" t="s">
        <v>114</v>
      </c>
      <c r="E41" s="25" t="s">
        <v>114</v>
      </c>
      <c r="F41" s="11" t="s">
        <v>114</v>
      </c>
      <c r="G41" s="25" t="s">
        <v>114</v>
      </c>
      <c r="H41" s="54" t="n"/>
      <c r="I41" s="54" t="n"/>
      <c r="J41" s="54" t="n"/>
      <c r="K41" s="54" t="n"/>
      <c r="L41" t="n"/>
      <c r="M41" t="n"/>
    </row>
    <row customHeight="1" ht="11.25" r="42" s="22" spans="1:1025">
      <c r="B42" s="54">
        <f>SUM(B39:B40)</f>
        <v/>
      </c>
      <c r="C42" s="37">
        <f ref="C42:E42" si="4" t="shared">SUM(C39:C40)</f>
        <v/>
      </c>
      <c r="D42" s="54">
        <f si="4" t="shared"/>
        <v/>
      </c>
      <c r="E42" s="37">
        <f si="4" t="shared"/>
        <v/>
      </c>
      <c r="F42" s="54">
        <f>SUM(F39:F40)</f>
        <v/>
      </c>
      <c r="G42" s="37">
        <f>SUM(G39:G40)</f>
        <v/>
      </c>
      <c r="H42" s="54" t="n"/>
      <c r="I42" s="54" t="n"/>
      <c r="J42" s="54" t="n"/>
      <c r="K42" s="54" t="n"/>
      <c r="L42" t="n"/>
      <c r="M42" t="n"/>
    </row>
    <row r="43" s="22" spans="1:1025">
      <c r="A43" s="54" t="n"/>
    </row>
    <row customHeight="1" ht="11.25" r="45" s="22" spans="1:1025">
      <c r="A45" s="54" t="s">
        <v>121</v>
      </c>
    </row>
    <row customHeight="1" ht="11.25" r="46" s="22" spans="1:1025">
      <c r="B46" s="62" t="s">
        <v>87</v>
      </c>
      <c r="C46" s="43" t="n"/>
      <c r="D46" s="62" t="s">
        <v>88</v>
      </c>
      <c r="E46" s="43" t="n"/>
      <c r="F46" s="62" t="s">
        <v>89</v>
      </c>
      <c r="G46" s="43" t="n"/>
      <c r="H46" s="62" t="s">
        <v>90</v>
      </c>
      <c r="I46" s="43" t="n"/>
      <c r="J46" s="62" t="s">
        <v>122</v>
      </c>
      <c r="K46" s="43" t="n"/>
    </row>
    <row customHeight="1" ht="11.25" r="47" s="22" spans="1:1025">
      <c r="B47" s="54" t="s">
        <v>112</v>
      </c>
      <c r="C47" s="37" t="s">
        <v>113</v>
      </c>
      <c r="D47" s="54" t="s">
        <v>112</v>
      </c>
      <c r="E47" s="37" t="s">
        <v>113</v>
      </c>
      <c r="F47" s="54" t="s">
        <v>112</v>
      </c>
      <c r="G47" s="37" t="s">
        <v>113</v>
      </c>
      <c r="H47" s="54" t="s">
        <v>112</v>
      </c>
      <c r="I47" s="37" t="s">
        <v>113</v>
      </c>
      <c r="J47" s="54" t="s">
        <v>112</v>
      </c>
      <c r="K47" s="37" t="s">
        <v>113</v>
      </c>
    </row>
    <row customHeight="1" ht="11.25" r="48" s="22" spans="1:1025">
      <c r="A48" s="54" t="s">
        <v>87</v>
      </c>
      <c r="C48" s="39" t="n"/>
      <c r="D48" s="15" t="n">
        <v>115</v>
      </c>
      <c r="E48" s="38" t="n">
        <v>27</v>
      </c>
      <c r="F48" s="15" t="n">
        <v>350</v>
      </c>
      <c r="G48" s="38" t="n">
        <v>299</v>
      </c>
      <c r="H48" s="15" t="n">
        <v>136</v>
      </c>
      <c r="I48" s="38" t="n">
        <v>97</v>
      </c>
      <c r="J48" s="54">
        <f ref="J48:K51" si="5" t="shared">SUM(B48,D48,F48,H48)</f>
        <v/>
      </c>
      <c r="K48" s="37">
        <f si="5" t="shared"/>
        <v/>
      </c>
    </row>
    <row customHeight="1" ht="11.25" r="49" s="22" spans="1:1025">
      <c r="A49" s="54" t="s">
        <v>88</v>
      </c>
      <c r="B49" s="15" t="n">
        <v>27</v>
      </c>
      <c r="C49" s="38" t="n">
        <v>115</v>
      </c>
      <c r="D49" s="65" t="n"/>
      <c r="E49" s="39" t="n"/>
      <c r="F49" s="15" t="n">
        <v>21</v>
      </c>
      <c r="G49" s="38" t="n">
        <v>27</v>
      </c>
      <c r="H49" s="15" t="n">
        <v>17</v>
      </c>
      <c r="I49" s="38" t="n">
        <v>1</v>
      </c>
      <c r="J49" s="54">
        <f si="5" t="shared"/>
        <v/>
      </c>
      <c r="K49" s="37">
        <f si="5" t="shared"/>
        <v/>
      </c>
    </row>
    <row customHeight="1" ht="11.25" r="50" s="22" spans="1:1025">
      <c r="A50" s="54" t="s">
        <v>89</v>
      </c>
      <c r="B50" s="15" t="n">
        <v>299</v>
      </c>
      <c r="C50" s="38" t="n">
        <v>350</v>
      </c>
      <c r="D50" s="15" t="n">
        <v>27</v>
      </c>
      <c r="E50" s="38" t="n">
        <v>21</v>
      </c>
      <c r="G50" s="39" t="n"/>
      <c r="H50" s="15" t="n">
        <v>61</v>
      </c>
      <c r="I50" s="38" t="n">
        <v>62</v>
      </c>
      <c r="J50" s="54">
        <f>SUM(B50,D50,F50,H50)</f>
        <v/>
      </c>
      <c r="K50" s="37">
        <f si="5" t="shared"/>
        <v/>
      </c>
    </row>
    <row customHeight="1" ht="11.25" r="51" s="22" spans="1:1025">
      <c r="A51" s="54" t="s">
        <v>90</v>
      </c>
      <c r="B51" s="15" t="n">
        <v>97</v>
      </c>
      <c r="C51" s="38" t="n">
        <v>136</v>
      </c>
      <c r="D51" s="15" t="n">
        <v>1</v>
      </c>
      <c r="E51" s="38" t="n">
        <v>17</v>
      </c>
      <c r="F51" s="15" t="n">
        <v>62</v>
      </c>
      <c r="G51" s="38" t="n">
        <v>61</v>
      </c>
      <c r="I51" s="39" t="n"/>
      <c r="J51" s="54">
        <f si="5" t="shared"/>
        <v/>
      </c>
      <c r="K51" s="37">
        <f si="5" t="shared"/>
        <v/>
      </c>
    </row>
    <row customHeight="1" ht="11.25" r="52" s="22" spans="1:1025">
      <c r="B52" s="11" t="s">
        <v>114</v>
      </c>
      <c r="C52" s="25" t="s">
        <v>114</v>
      </c>
      <c r="D52" s="11" t="s">
        <v>114</v>
      </c>
      <c r="E52" s="25" t="s">
        <v>114</v>
      </c>
      <c r="F52" s="11" t="s">
        <v>114</v>
      </c>
      <c r="G52" s="25" t="s">
        <v>114</v>
      </c>
      <c r="H52" s="11" t="s">
        <v>114</v>
      </c>
      <c r="I52" s="25" t="s">
        <v>114</v>
      </c>
      <c r="J52" s="11" t="s">
        <v>114</v>
      </c>
      <c r="K52" s="25" t="s">
        <v>114</v>
      </c>
    </row>
    <row customHeight="1" ht="11.25" r="53" s="22" spans="1:1025">
      <c r="B53" s="54">
        <f ref="B53:K53" si="6" t="shared">SUM(B48:B51)</f>
        <v/>
      </c>
      <c r="C53" s="37">
        <f si="6" t="shared"/>
        <v/>
      </c>
      <c r="D53" s="54">
        <f si="6" t="shared"/>
        <v/>
      </c>
      <c r="E53" s="37">
        <f si="6" t="shared"/>
        <v/>
      </c>
      <c r="F53" s="54">
        <f si="6" t="shared"/>
        <v/>
      </c>
      <c r="G53" s="37">
        <f si="6" t="shared"/>
        <v/>
      </c>
      <c r="H53" s="54">
        <f si="6" t="shared"/>
        <v/>
      </c>
      <c r="I53" s="37">
        <f si="6" t="shared"/>
        <v/>
      </c>
      <c r="J53" s="54">
        <f si="6" t="shared"/>
        <v/>
      </c>
      <c r="K53" s="37">
        <f si="6" t="shared"/>
        <v/>
      </c>
    </row>
  </sheetData>
  <mergeCells count="6">
    <mergeCell ref="H20:I20"/>
    <mergeCell ref="F1:G1"/>
    <mergeCell ref="B4:C4"/>
    <mergeCell ref="D4:E4"/>
    <mergeCell ref="L4:M4"/>
    <mergeCell ref="B20:C20"/>
  </mergeCells>
  <pageMargins bottom="1" footer="0.5" header="0.5" left="0.75" right="0.75" top="1"/>
  <s:pageSetup copies="0" firstPageNumber="0" horizontalDpi="0" orientation="portrait" paperSize="0" scale="0" usePrinterDefaults="0" verticalDpi="0"/>
</worksheet>
</file>

<file path=docProps/app.xml><?xml version="1.0" encoding="utf-8"?>
<ns0:Properties xmlns:ns0="http://schemas.openxmlformats.org/officeDocument/2006/extended-properties" xmlns:vt="http://schemas.openxmlformats.org/officeDocument/2006/docPropsVTyp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baseType="variant" size="2">
      <vt:variant>
        <vt:lpstr>Worksheets</vt:lpstr>
      </vt:variant>
      <vt:variant>
        <vt:i4>2</vt:i4>
      </vt:variant>
    </vt:vector>
  </ns0:HeadingPairs>
  <ns0:TitlesOfParts>
    <vt:vector baseType="lpstr" size="2">
      <vt:lpstr>LINK Summary</vt:lpstr>
      <vt:lpstr>Iteragency Details</vt:lpstr>
    </vt:vector>
  </ns0:TitlesOfParts>
</ns0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jriendeau</dc:creator>
  <dc:title/>
  <dc:description/>
  <dc:subject/>
  <dc:identifier/>
  <dc:language/>
  <dcterms:created xsi:type="dcterms:W3CDTF">2003-02-04T00:02:37Z</dcterms:created>
  <dcterms:modified xsi:type="dcterms:W3CDTF">2022-04-05T16:04:25Z</dcterms:modified>
  <cp:lastModifiedBy>Weber, Cindy</cp:lastModifiedBy>
  <cp:category/>
  <cp:contentStatus/>
  <cp:version/>
  <cp:revision>0</cp:revision>
  <cp:keywords/>
  <cp:lastPrinted>2014-07-02T18:53:51Z</cp:lastPrinted>
</cp:coreProperties>
</file>