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<sst xmlns="http://schemas.openxmlformats.org/spreadsheetml/2006/main" uniqueCount="123">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</sst>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44652.0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2749</v>
      </c>
      <c r="B10" s="10" t="n">
        <v>1704</v>
      </c>
      <c r="D10" s="19" t="s">
        <v>31</v>
      </c>
      <c r="E10" s="18" t="n">
        <v>2</v>
      </c>
      <c r="F10" s="19">
        <f ref="F10:G13" si="0" t="shared">A10</f>
        <v/>
      </c>
      <c r="G10" s="24">
        <f si="0" t="shared"/>
        <v/>
      </c>
      <c r="H10" s="18" t="n">
        <v>4420</v>
      </c>
      <c r="I10" s="18" t="n">
        <v>17558</v>
      </c>
      <c r="J10" s="18" t="n">
        <v>11512</v>
      </c>
      <c r="K10" s="20">
        <f ref="K10:K59" si="1" t="shared">(I10-J10)/J10</f>
        <v/>
      </c>
      <c r="L10" s="30">
        <f ref="L10:L59" si="2" t="shared">(H10-G10)/H10</f>
        <v/>
      </c>
      <c r="M10" s="18" t="n">
        <v>1369</v>
      </c>
      <c r="N10" s="20">
        <f ref="N10:N59" si="3" t="shared">M10/allholds</f>
        <v/>
      </c>
      <c r="O10" s="18" t="n">
        <v>1289</v>
      </c>
      <c r="P10" s="18" t="n">
        <v>5695</v>
      </c>
      <c r="Q10" s="19" t="n">
        <v>5188</v>
      </c>
      <c r="R10" s="20">
        <f ref="R10:R59" si="4" t="shared">(P10-Q10)/Q10</f>
        <v/>
      </c>
    </row>
    <row customHeight="1" ht="11.25" r="11" s="22" spans="1:1025">
      <c r="A11" s="10" t="n">
        <v>744</v>
      </c>
      <c r="B11" s="10" t="n">
        <v>631</v>
      </c>
      <c r="C11" s="21" t="n"/>
      <c r="D11" s="11" t="s">
        <v>32</v>
      </c>
      <c r="E11" s="13" t="n">
        <v>2</v>
      </c>
      <c r="F11" s="11">
        <f si="0" t="shared"/>
        <v/>
      </c>
      <c r="G11" s="25">
        <f si="0" t="shared"/>
        <v/>
      </c>
      <c r="H11" s="13" t="n">
        <v>1155</v>
      </c>
      <c r="I11" s="13" t="n">
        <v>4593</v>
      </c>
      <c r="J11" s="13" t="n">
        <v>4041</v>
      </c>
      <c r="K11" s="7">
        <f si="1" t="shared"/>
        <v/>
      </c>
      <c r="L11" s="29">
        <f si="2" t="shared"/>
        <v/>
      </c>
      <c r="M11" s="13" t="n">
        <v>522</v>
      </c>
      <c r="N11" s="7">
        <f si="3" t="shared"/>
        <v/>
      </c>
      <c r="O11" s="13" t="n">
        <v>426</v>
      </c>
      <c r="P11" s="13" t="n">
        <v>1669</v>
      </c>
      <c r="Q11" s="11" t="n">
        <v>1222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5002</v>
      </c>
      <c r="B12" s="10" t="n">
        <v>5056</v>
      </c>
      <c r="D12" s="11" t="s">
        <v>33</v>
      </c>
      <c r="E12" s="13" t="n">
        <v>19</v>
      </c>
      <c r="F12" s="26">
        <f si="0" t="shared"/>
        <v/>
      </c>
      <c r="G12" s="27">
        <f si="0" t="shared"/>
        <v/>
      </c>
      <c r="H12" s="13" t="n">
        <v>13837</v>
      </c>
      <c r="I12" s="13" t="n">
        <v>55561</v>
      </c>
      <c r="J12" s="13" t="n">
        <v>47117</v>
      </c>
      <c r="K12" s="7">
        <f si="1" t="shared"/>
        <v/>
      </c>
      <c r="L12" s="31">
        <f si="2" t="shared"/>
        <v/>
      </c>
      <c r="M12" s="13" t="n">
        <v>4828</v>
      </c>
      <c r="N12" s="7">
        <f si="3" t="shared"/>
        <v/>
      </c>
      <c r="O12" s="13" t="n">
        <v>4200</v>
      </c>
      <c r="P12" s="13" t="n">
        <v>19880</v>
      </c>
      <c r="Q12" s="11" t="n">
        <v>22469</v>
      </c>
      <c r="R12" s="7">
        <f si="4" t="shared"/>
        <v/>
      </c>
    </row>
    <row customHeight="1" ht="11.25" r="13" s="22" spans="1:1025">
      <c r="A13" s="10" t="n">
        <v>1286</v>
      </c>
      <c r="B13" s="10" t="n">
        <v>954</v>
      </c>
      <c r="D13" s="19" t="s">
        <v>34</v>
      </c>
      <c r="E13" s="18" t="n">
        <v>8</v>
      </c>
      <c r="F13" s="19">
        <f si="0" t="shared"/>
        <v/>
      </c>
      <c r="G13" s="24">
        <f si="0" t="shared"/>
        <v/>
      </c>
      <c r="H13" s="18" t="n">
        <v>1859</v>
      </c>
      <c r="I13" s="18" t="n">
        <v>6841</v>
      </c>
      <c r="J13" s="18" t="n">
        <v>4845</v>
      </c>
      <c r="K13" s="20">
        <f si="1" t="shared"/>
        <v/>
      </c>
      <c r="L13" s="30">
        <f si="2" t="shared"/>
        <v/>
      </c>
      <c r="M13" s="18" t="n">
        <v>702</v>
      </c>
      <c r="N13" s="20">
        <f si="3" t="shared"/>
        <v/>
      </c>
      <c r="O13" s="18" t="n">
        <v>650</v>
      </c>
      <c r="P13" s="18" t="n">
        <v>2973</v>
      </c>
      <c r="Q13" s="19" t="n">
        <v>2181</v>
      </c>
      <c r="R13" s="20">
        <f si="4" t="shared"/>
        <v/>
      </c>
    </row>
    <row customHeight="1" ht="11.25" r="14" s="22" spans="1:1025">
      <c r="A14" s="10" t="n">
        <v>1820</v>
      </c>
      <c r="B14" s="10" t="n">
        <v>1706</v>
      </c>
      <c r="D14" s="11" t="s">
        <v>35</v>
      </c>
      <c r="E14" s="13" t="n">
        <v>12</v>
      </c>
      <c r="F14" s="11">
        <f>A14</f>
        <v/>
      </c>
      <c r="G14" s="25">
        <f>B14</f>
        <v/>
      </c>
      <c r="H14" s="13" t="n">
        <v>4959</v>
      </c>
      <c r="I14" s="13" t="n">
        <v>20469</v>
      </c>
      <c r="J14" s="13" t="n">
        <v>11521</v>
      </c>
      <c r="K14" s="7">
        <f si="1" t="shared"/>
        <v/>
      </c>
      <c r="L14" s="29">
        <f si="2" t="shared"/>
        <v/>
      </c>
      <c r="M14" s="13" t="n">
        <v>1522</v>
      </c>
      <c r="N14" s="7">
        <f si="3" t="shared"/>
        <v/>
      </c>
      <c r="O14" s="13" t="n">
        <v>1297</v>
      </c>
      <c r="P14" s="13" t="n">
        <v>6102</v>
      </c>
      <c r="Q14" s="11" t="n">
        <v>6950</v>
      </c>
      <c r="R14" s="7">
        <f si="4" t="shared"/>
        <v/>
      </c>
    </row>
    <row customHeight="1" ht="11.25" r="15" s="22" spans="1:1025">
      <c r="A15" s="10" t="n">
        <v>1912</v>
      </c>
      <c r="B15" s="10" t="n">
        <v>1761</v>
      </c>
      <c r="D15" s="11" t="s">
        <v>36</v>
      </c>
      <c r="E15" s="13" t="n">
        <v>7</v>
      </c>
      <c r="F15" s="26">
        <f ref="F15:F48" si="5" t="shared">A15</f>
        <v/>
      </c>
      <c r="G15" s="27">
        <f ref="G15:G48" si="6" t="shared">B15</f>
        <v/>
      </c>
      <c r="H15" s="13" t="n">
        <v>3736</v>
      </c>
      <c r="I15" s="13" t="n">
        <v>15509</v>
      </c>
      <c r="J15" s="13" t="n">
        <v>9784</v>
      </c>
      <c r="K15" s="7">
        <f si="1" t="shared"/>
        <v/>
      </c>
      <c r="L15" s="31">
        <f si="2" t="shared"/>
        <v/>
      </c>
      <c r="M15" s="13" t="n">
        <v>1407</v>
      </c>
      <c r="N15" s="7">
        <f si="3" t="shared"/>
        <v/>
      </c>
      <c r="O15" s="13" t="n">
        <v>1363</v>
      </c>
      <c r="P15" s="13" t="n">
        <v>6202</v>
      </c>
      <c r="Q15" s="11" t="n">
        <v>5938</v>
      </c>
      <c r="R15" s="7">
        <f si="4" t="shared"/>
        <v/>
      </c>
    </row>
    <row customHeight="1" ht="11.25" r="16" s="22" spans="1:1025">
      <c r="A16" s="10" t="n">
        <v>2556</v>
      </c>
      <c r="B16" s="10" t="n">
        <v>1595</v>
      </c>
      <c r="D16" s="19" t="s">
        <v>37</v>
      </c>
      <c r="E16" s="18" t="n">
        <v>7</v>
      </c>
      <c r="F16" s="19">
        <f si="5" t="shared"/>
        <v/>
      </c>
      <c r="G16" s="24">
        <f si="6" t="shared"/>
        <v/>
      </c>
      <c r="H16" s="18" t="n">
        <v>3613</v>
      </c>
      <c r="I16" s="18" t="n">
        <v>14827</v>
      </c>
      <c r="J16" s="18" t="n">
        <v>9703</v>
      </c>
      <c r="K16" s="20">
        <f si="1" t="shared"/>
        <v/>
      </c>
      <c r="L16" s="30">
        <f si="2" t="shared"/>
        <v/>
      </c>
      <c r="M16" s="18" t="n">
        <v>1198</v>
      </c>
      <c r="N16" s="20">
        <f si="3" t="shared"/>
        <v/>
      </c>
      <c r="O16" s="18" t="n">
        <v>1074</v>
      </c>
      <c r="P16" s="18" t="n">
        <v>5746</v>
      </c>
      <c r="Q16" s="19" t="n">
        <v>5716</v>
      </c>
      <c r="R16" s="20">
        <f si="4" t="shared"/>
        <v/>
      </c>
    </row>
    <row customHeight="1" ht="11.25" r="17" s="22" spans="1:1025">
      <c r="A17" s="10" t="n">
        <v>605</v>
      </c>
      <c r="B17" s="10" t="n">
        <v>552</v>
      </c>
      <c r="D17" s="11" t="s">
        <v>38</v>
      </c>
      <c r="E17" s="13" t="n">
        <v>16</v>
      </c>
      <c r="F17" s="11">
        <f si="5" t="shared"/>
        <v/>
      </c>
      <c r="G17" s="25">
        <f si="6" t="shared"/>
        <v/>
      </c>
      <c r="H17" s="13" t="n">
        <v>987</v>
      </c>
      <c r="I17" s="13" t="n">
        <v>4292</v>
      </c>
      <c r="J17" s="13" t="n">
        <v>4491</v>
      </c>
      <c r="K17" s="7">
        <f si="1" t="shared"/>
        <v/>
      </c>
      <c r="L17" s="29">
        <f si="2" t="shared"/>
        <v/>
      </c>
      <c r="M17" s="13" t="n">
        <v>394</v>
      </c>
      <c r="N17" s="7">
        <f si="3" t="shared"/>
        <v/>
      </c>
      <c r="O17" s="13" t="n">
        <v>311</v>
      </c>
      <c r="P17" s="13" t="n">
        <v>1680</v>
      </c>
      <c r="Q17" s="11" t="n">
        <v>2324</v>
      </c>
      <c r="R17" s="7">
        <f si="4" t="shared"/>
        <v/>
      </c>
    </row>
    <row customHeight="1" ht="11.25" r="18" s="22" spans="1:1025">
      <c r="A18" s="10" t="n">
        <v>1773</v>
      </c>
      <c r="B18" s="10" t="n">
        <v>1980</v>
      </c>
      <c r="D18" s="11" t="s">
        <v>39</v>
      </c>
      <c r="E18" s="13" t="n">
        <v>8</v>
      </c>
      <c r="F18" s="26">
        <f si="5" t="shared"/>
        <v/>
      </c>
      <c r="G18" s="27">
        <f si="6" t="shared"/>
        <v/>
      </c>
      <c r="H18" s="13" t="n">
        <v>4206</v>
      </c>
      <c r="I18" s="13" t="n">
        <v>16480</v>
      </c>
      <c r="J18" s="13" t="n">
        <v>14522</v>
      </c>
      <c r="K18" s="7">
        <f si="1" t="shared"/>
        <v/>
      </c>
      <c r="L18" s="31">
        <f si="2" t="shared"/>
        <v/>
      </c>
      <c r="M18" s="13" t="n">
        <v>1898</v>
      </c>
      <c r="N18" s="7">
        <f si="3" t="shared"/>
        <v/>
      </c>
      <c r="O18" s="13" t="n">
        <v>1538</v>
      </c>
      <c r="P18" s="13" t="n">
        <v>6868</v>
      </c>
      <c r="Q18" s="11" t="n">
        <v>7584</v>
      </c>
      <c r="R18" s="7">
        <f si="4" t="shared"/>
        <v/>
      </c>
    </row>
    <row customHeight="1" ht="11.25" r="19" s="22" spans="1:1025">
      <c r="A19" s="10" t="n">
        <v>2671</v>
      </c>
      <c r="B19" s="10" t="n">
        <v>1919</v>
      </c>
      <c r="D19" s="19" t="s">
        <v>40</v>
      </c>
      <c r="E19" s="18" t="n">
        <v>15</v>
      </c>
      <c r="F19" s="19">
        <f si="5" t="shared"/>
        <v/>
      </c>
      <c r="G19" s="24">
        <f si="6" t="shared"/>
        <v/>
      </c>
      <c r="H19" s="18" t="n">
        <v>5122</v>
      </c>
      <c r="I19" s="18" t="n">
        <v>19277</v>
      </c>
      <c r="J19" s="18" t="n">
        <v>18726</v>
      </c>
      <c r="K19" s="20">
        <f si="1" t="shared"/>
        <v/>
      </c>
      <c r="L19" s="30">
        <f si="2" t="shared"/>
        <v/>
      </c>
      <c r="M19" s="18" t="n">
        <v>1593</v>
      </c>
      <c r="N19" s="20">
        <f si="3" t="shared"/>
        <v/>
      </c>
      <c r="O19" s="18" t="n">
        <v>1406</v>
      </c>
      <c r="P19" s="18" t="n">
        <v>6837</v>
      </c>
      <c r="Q19" s="19" t="n">
        <v>8165</v>
      </c>
      <c r="R19" s="20">
        <f si="4" t="shared"/>
        <v/>
      </c>
    </row>
    <row customHeight="1" ht="11.25" r="20" s="22" spans="1:1025">
      <c r="A20" s="10" t="n">
        <v>1778</v>
      </c>
      <c r="B20" s="10" t="n">
        <v>1209</v>
      </c>
      <c r="D20" s="11" t="s">
        <v>41</v>
      </c>
      <c r="E20" s="13" t="n">
        <v>16</v>
      </c>
      <c r="F20" s="11">
        <f si="5" t="shared"/>
        <v/>
      </c>
      <c r="G20" s="25">
        <f si="6" t="shared"/>
        <v/>
      </c>
      <c r="H20" s="13" t="n">
        <v>2138</v>
      </c>
      <c r="I20" s="13" t="n">
        <v>9621</v>
      </c>
      <c r="J20" s="13" t="n">
        <v>9225</v>
      </c>
      <c r="K20" s="7">
        <f si="1" t="shared"/>
        <v/>
      </c>
      <c r="L20" s="29">
        <f si="2" t="shared"/>
        <v/>
      </c>
      <c r="M20" s="13" t="n">
        <v>1074</v>
      </c>
      <c r="N20" s="7">
        <f si="3" t="shared"/>
        <v/>
      </c>
      <c r="O20" s="13" t="n">
        <v>917</v>
      </c>
      <c r="P20" s="13" t="n">
        <v>4633</v>
      </c>
      <c r="Q20" s="11" t="n">
        <v>5769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5565</v>
      </c>
      <c r="B21" s="10" t="n">
        <v>5099</v>
      </c>
      <c r="D21" s="11" t="s">
        <v>42</v>
      </c>
      <c r="E21" s="13" t="n">
        <v>45</v>
      </c>
      <c r="F21" s="11">
        <f si="5" t="shared"/>
        <v/>
      </c>
      <c r="G21" s="25">
        <f si="6" t="shared"/>
        <v/>
      </c>
      <c r="H21" s="13" t="n">
        <v>15540</v>
      </c>
      <c r="I21" s="13" t="n">
        <v>61524</v>
      </c>
      <c r="J21" s="13" t="n">
        <v>63864</v>
      </c>
      <c r="K21" s="7">
        <f si="1" t="shared"/>
        <v/>
      </c>
      <c r="L21" s="29">
        <f si="2" t="shared"/>
        <v/>
      </c>
      <c r="M21" s="13" t="n">
        <v>4482</v>
      </c>
      <c r="N21" s="7">
        <f si="3" t="shared"/>
        <v/>
      </c>
      <c r="O21" s="13" t="n">
        <v>4248</v>
      </c>
      <c r="P21" s="13" t="n">
        <v>18853</v>
      </c>
      <c r="Q21" s="11" t="n">
        <v>19434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7919</v>
      </c>
      <c r="B22" s="10" t="n">
        <v>7983</v>
      </c>
      <c r="D22" s="19" t="s">
        <v>43</v>
      </c>
      <c r="E22" s="18" t="n">
        <v>58</v>
      </c>
      <c r="F22" s="19">
        <f si="5" t="shared"/>
        <v/>
      </c>
      <c r="G22" s="24">
        <f si="6" t="shared"/>
        <v/>
      </c>
      <c r="H22" s="18" t="n">
        <v>25721</v>
      </c>
      <c r="I22" s="18" t="n">
        <v>99739</v>
      </c>
      <c r="J22" s="18" t="n">
        <v>50895</v>
      </c>
      <c r="K22" s="20">
        <f si="1" t="shared"/>
        <v/>
      </c>
      <c r="L22" s="30">
        <f si="2" t="shared"/>
        <v/>
      </c>
      <c r="M22" s="18" t="n">
        <v>7725</v>
      </c>
      <c r="N22" s="20">
        <f si="3" t="shared"/>
        <v/>
      </c>
      <c r="O22" s="18" t="n">
        <v>6233</v>
      </c>
      <c r="P22" s="18" t="n">
        <v>33243</v>
      </c>
      <c r="Q22" s="19" t="n">
        <v>40207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517</v>
      </c>
      <c r="B23" s="10" t="n">
        <v>239</v>
      </c>
      <c r="D23" s="11" t="s">
        <v>44</v>
      </c>
      <c r="E23" s="13" t="n">
        <v>2</v>
      </c>
      <c r="F23" s="11">
        <f si="5" t="shared"/>
        <v/>
      </c>
      <c r="G23" s="25">
        <f si="6" t="shared"/>
        <v/>
      </c>
      <c r="H23" s="13" t="n">
        <v>454</v>
      </c>
      <c r="I23" s="13" t="n">
        <v>1824</v>
      </c>
      <c r="J23" s="13" t="n">
        <v>2565</v>
      </c>
      <c r="K23" s="7">
        <f si="1" t="shared"/>
        <v/>
      </c>
      <c r="L23" s="29">
        <f si="2" t="shared"/>
        <v/>
      </c>
      <c r="M23" s="13" t="n">
        <v>193</v>
      </c>
      <c r="N23" s="7">
        <f si="3" t="shared"/>
        <v/>
      </c>
      <c r="O23" s="13" t="n">
        <v>161</v>
      </c>
      <c r="P23" s="13" t="n">
        <v>763</v>
      </c>
      <c r="Q23" s="11" t="n">
        <v>1323</v>
      </c>
      <c r="R23" s="7">
        <f si="4" t="shared"/>
        <v/>
      </c>
      <c r="S23" s="21" t="n"/>
      <c r="T23" s="21" t="n"/>
    </row>
    <row customHeight="1" ht="11.25" r="24" s="22" spans="1:1025">
      <c r="A24" s="10" t="n">
        <v>1990</v>
      </c>
      <c r="B24" s="10" t="n">
        <v>2694</v>
      </c>
      <c r="D24" s="11" t="s">
        <v>45</v>
      </c>
      <c r="E24" s="13" t="n">
        <v>11</v>
      </c>
      <c r="F24" s="11">
        <f si="5" t="shared"/>
        <v/>
      </c>
      <c r="G24" s="25">
        <f si="6" t="shared"/>
        <v/>
      </c>
      <c r="H24" s="13" t="n">
        <v>4823</v>
      </c>
      <c r="I24" s="13" t="n">
        <v>19500</v>
      </c>
      <c r="J24" s="13" t="n">
        <v>18828</v>
      </c>
      <c r="K24" s="7">
        <f si="1" t="shared"/>
        <v/>
      </c>
      <c r="L24" s="29">
        <f si="2" t="shared"/>
        <v/>
      </c>
      <c r="M24" s="13" t="n">
        <v>2438</v>
      </c>
      <c r="N24" s="7">
        <f si="3" t="shared"/>
        <v/>
      </c>
      <c r="O24" s="13" t="n">
        <v>2117</v>
      </c>
      <c r="P24" s="13" t="n">
        <v>9172</v>
      </c>
      <c r="Q24" s="11" t="n">
        <v>8944</v>
      </c>
      <c r="R24" s="7">
        <f si="4" t="shared"/>
        <v/>
      </c>
      <c r="S24" s="21" t="n"/>
      <c r="T24" s="21" t="n"/>
    </row>
    <row customHeight="1" ht="11.25" r="25" s="22" spans="1:1025">
      <c r="A25" s="10" t="n">
        <v>1067</v>
      </c>
      <c r="B25" s="10" t="n">
        <v>937</v>
      </c>
      <c r="D25" s="19" t="s">
        <v>46</v>
      </c>
      <c r="E25" s="18" t="n">
        <v>12</v>
      </c>
      <c r="F25" s="19">
        <f si="5" t="shared"/>
        <v/>
      </c>
      <c r="G25" s="24">
        <f si="6" t="shared"/>
        <v/>
      </c>
      <c r="H25" s="18" t="n">
        <v>2447</v>
      </c>
      <c r="I25" s="18" t="n">
        <v>10072</v>
      </c>
      <c r="J25" s="18" t="n">
        <v>8931</v>
      </c>
      <c r="K25" s="20">
        <f si="1" t="shared"/>
        <v/>
      </c>
      <c r="L25" s="30">
        <f si="2" t="shared"/>
        <v/>
      </c>
      <c r="M25" s="18" t="n">
        <v>778</v>
      </c>
      <c r="N25" s="20">
        <f si="3" t="shared"/>
        <v/>
      </c>
      <c r="O25" s="18" t="n">
        <v>703</v>
      </c>
      <c r="P25" s="18" t="n">
        <v>3628</v>
      </c>
      <c r="Q25" s="19" t="n">
        <v>3939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1081</v>
      </c>
      <c r="B26" s="10" t="n">
        <v>983</v>
      </c>
      <c r="D26" s="11" t="s">
        <v>47</v>
      </c>
      <c r="E26" s="13" t="n">
        <v>9</v>
      </c>
      <c r="F26" s="11">
        <f si="5" t="shared"/>
        <v/>
      </c>
      <c r="G26" s="25">
        <f si="6" t="shared"/>
        <v/>
      </c>
      <c r="H26" s="13" t="n">
        <v>1548</v>
      </c>
      <c r="I26" s="13" t="n">
        <v>6421</v>
      </c>
      <c r="J26" s="13" t="n">
        <v>6544</v>
      </c>
      <c r="K26" s="7">
        <f si="1" t="shared"/>
        <v/>
      </c>
      <c r="L26" s="29">
        <f si="2" t="shared"/>
        <v/>
      </c>
      <c r="M26" s="13" t="n">
        <v>764</v>
      </c>
      <c r="N26" s="7">
        <f si="3" t="shared"/>
        <v/>
      </c>
      <c r="O26" s="13" t="n">
        <v>704</v>
      </c>
      <c r="P26" s="13" t="n">
        <v>3476</v>
      </c>
      <c r="Q26" s="11" t="n">
        <v>3113</v>
      </c>
      <c r="R26" s="7">
        <f si="4" t="shared"/>
        <v/>
      </c>
      <c r="S26" s="21" t="n"/>
      <c r="T26" s="21" t="n"/>
    </row>
    <row customHeight="1" ht="11.25" r="27" s="22" spans="1:1025">
      <c r="A27" s="10" t="n">
        <v>6575</v>
      </c>
      <c r="B27" s="10" t="n">
        <v>4322</v>
      </c>
      <c r="D27" s="11" t="s">
        <v>48</v>
      </c>
      <c r="E27" s="13" t="n">
        <v>55</v>
      </c>
      <c r="F27" s="11">
        <f si="5" t="shared"/>
        <v/>
      </c>
      <c r="G27" s="25">
        <f si="6" t="shared"/>
        <v/>
      </c>
      <c r="H27" s="13" t="n">
        <v>13121</v>
      </c>
      <c r="I27" s="13" t="n">
        <v>52192</v>
      </c>
      <c r="J27" s="13" t="n">
        <v>31448</v>
      </c>
      <c r="K27" s="7">
        <f si="1" t="shared"/>
        <v/>
      </c>
      <c r="L27" s="29">
        <f si="2" t="shared"/>
        <v/>
      </c>
      <c r="M27" s="13" t="n">
        <v>4404</v>
      </c>
      <c r="N27" s="7">
        <f si="3" t="shared"/>
        <v/>
      </c>
      <c r="O27" s="13" t="n">
        <v>3809</v>
      </c>
      <c r="P27" s="13" t="n">
        <v>18807</v>
      </c>
      <c r="Q27" s="11" t="n">
        <v>21888</v>
      </c>
      <c r="R27" s="7">
        <f si="4" t="shared"/>
        <v/>
      </c>
      <c r="S27" s="21" t="n"/>
      <c r="T27" s="21" t="n"/>
    </row>
    <row customHeight="1" ht="11.25" r="28" s="22" spans="1:1025">
      <c r="A28" s="10" t="n">
        <v>7428</v>
      </c>
      <c r="B28" s="10" t="n">
        <v>5897</v>
      </c>
      <c r="D28" s="19" t="s">
        <v>49</v>
      </c>
      <c r="E28" s="18" t="n">
        <v>43</v>
      </c>
      <c r="F28" s="19">
        <f si="5" t="shared"/>
        <v/>
      </c>
      <c r="G28" s="24">
        <f si="6" t="shared"/>
        <v/>
      </c>
      <c r="H28" s="18" t="n">
        <v>19926</v>
      </c>
      <c r="I28" s="18" t="n">
        <v>76040</v>
      </c>
      <c r="J28" s="18" t="n">
        <v>59338</v>
      </c>
      <c r="K28" s="20">
        <f si="1" t="shared"/>
        <v/>
      </c>
      <c r="L28" s="30">
        <f si="2" t="shared"/>
        <v/>
      </c>
      <c r="M28" s="18" t="n">
        <v>6038</v>
      </c>
      <c r="N28" s="20">
        <f si="3" t="shared"/>
        <v/>
      </c>
      <c r="O28" s="18" t="n">
        <v>5230</v>
      </c>
      <c r="P28" s="18" t="n">
        <v>23545</v>
      </c>
      <c r="Q28" s="19" t="n">
        <v>25067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7672</v>
      </c>
      <c r="B29" s="10" t="n">
        <v>3049</v>
      </c>
      <c r="D29" s="11" t="s">
        <v>50</v>
      </c>
      <c r="E29" s="13" t="n">
        <v>12</v>
      </c>
      <c r="F29" s="11">
        <f si="5" t="shared"/>
        <v/>
      </c>
      <c r="G29" s="25">
        <f si="6" t="shared"/>
        <v/>
      </c>
      <c r="H29" s="13" t="n">
        <v>18987</v>
      </c>
      <c r="I29" s="13" t="n">
        <v>73613</v>
      </c>
      <c r="J29" s="13" t="s">
        <v>51</v>
      </c>
      <c r="K29" s="7">
        <f si="1" t="shared"/>
        <v/>
      </c>
      <c r="L29" s="29">
        <f si="2" t="shared"/>
        <v/>
      </c>
      <c r="M29" s="13" t="n">
        <v>3744</v>
      </c>
      <c r="N29" s="7">
        <f>M29/allholds</f>
        <v/>
      </c>
      <c r="O29" s="13" t="n">
        <v>3351</v>
      </c>
      <c r="P29" s="13" t="n">
        <v>14857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9921</v>
      </c>
      <c r="B30" s="10" t="n">
        <v>15297</v>
      </c>
      <c r="D30" s="11" t="s">
        <v>52</v>
      </c>
      <c r="E30" s="13" t="n">
        <v>133</v>
      </c>
      <c r="F30" s="11">
        <f si="5" t="shared"/>
        <v/>
      </c>
      <c r="G30" s="25">
        <f si="6" t="shared"/>
        <v/>
      </c>
      <c r="H30" s="13" t="n">
        <v>43070</v>
      </c>
      <c r="I30" s="13" t="n">
        <v>172914</v>
      </c>
      <c r="J30" s="13" t="n">
        <v>110504</v>
      </c>
      <c r="K30" s="7">
        <f si="1" t="shared"/>
        <v/>
      </c>
      <c r="L30" s="29">
        <f si="2" t="shared"/>
        <v/>
      </c>
      <c r="M30" s="13" t="n">
        <v>14530</v>
      </c>
      <c r="N30" s="7">
        <f si="3" t="shared"/>
        <v/>
      </c>
      <c r="O30" s="13" t="n">
        <v>12715</v>
      </c>
      <c r="P30" s="13" t="n">
        <v>61420</v>
      </c>
      <c r="Q30" s="11" t="n">
        <v>82825</v>
      </c>
      <c r="R30" s="7">
        <f si="4" t="shared"/>
        <v/>
      </c>
      <c r="S30" s="21" t="n"/>
      <c r="T30" s="21" t="n"/>
    </row>
    <row customHeight="1" ht="11.25" r="31" s="22" spans="1:1025">
      <c r="A31" s="10" t="n">
        <v>938</v>
      </c>
      <c r="B31" s="10" t="n">
        <v>641</v>
      </c>
      <c r="D31" s="19" t="s">
        <v>53</v>
      </c>
      <c r="E31" s="18" t="n">
        <v>7</v>
      </c>
      <c r="F31" s="19">
        <f si="5" t="shared"/>
        <v/>
      </c>
      <c r="G31" s="24">
        <f si="6" t="shared"/>
        <v/>
      </c>
      <c r="H31" s="18" t="n">
        <v>1478</v>
      </c>
      <c r="I31" s="18" t="n">
        <v>5398</v>
      </c>
      <c r="J31" s="18" t="n">
        <v>4051</v>
      </c>
      <c r="K31" s="20">
        <f si="1" t="shared"/>
        <v/>
      </c>
      <c r="L31" s="30">
        <f si="2" t="shared"/>
        <v/>
      </c>
      <c r="M31" s="18" t="n">
        <v>487</v>
      </c>
      <c r="N31" s="20">
        <f si="3" t="shared"/>
        <v/>
      </c>
      <c r="O31" s="18" t="n">
        <v>409</v>
      </c>
      <c r="P31" s="18" t="n">
        <v>1945</v>
      </c>
      <c r="Q31" s="19" t="n">
        <v>1561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5845</v>
      </c>
      <c r="B32" s="10" t="n">
        <v>6066</v>
      </c>
      <c r="D32" s="11" t="s">
        <v>54</v>
      </c>
      <c r="E32" s="13" t="n">
        <v>55</v>
      </c>
      <c r="F32" s="11">
        <f si="5" t="shared"/>
        <v/>
      </c>
      <c r="G32" s="25">
        <f si="6" t="shared"/>
        <v/>
      </c>
      <c r="H32" s="13" t="n">
        <v>14691</v>
      </c>
      <c r="I32" s="13" t="n">
        <v>59432</v>
      </c>
      <c r="J32" s="13" t="n">
        <v>41175</v>
      </c>
      <c r="K32" s="7">
        <f si="1" t="shared"/>
        <v/>
      </c>
      <c r="L32" s="29">
        <f si="2" t="shared"/>
        <v/>
      </c>
      <c r="M32" s="13" t="n">
        <v>6016</v>
      </c>
      <c r="N32" s="7">
        <f si="3" t="shared"/>
        <v/>
      </c>
      <c r="O32" s="13" t="n">
        <v>4767</v>
      </c>
      <c r="P32" s="13" t="n">
        <v>23691</v>
      </c>
      <c r="Q32" s="11" t="n">
        <v>26863</v>
      </c>
      <c r="R32" s="7">
        <f si="4" t="shared"/>
        <v/>
      </c>
      <c r="S32" s="21" t="n"/>
      <c r="T32" s="21" t="n"/>
    </row>
    <row customHeight="1" ht="11.25" r="33" s="22" spans="1:1025">
      <c r="A33" s="10" t="n">
        <v>4026</v>
      </c>
      <c r="B33" s="10" t="n">
        <v>3343</v>
      </c>
      <c r="D33" s="11" t="s">
        <v>55</v>
      </c>
      <c r="E33" s="13" t="n">
        <v>26</v>
      </c>
      <c r="F33" s="11">
        <f si="5" t="shared"/>
        <v/>
      </c>
      <c r="G33" s="25">
        <f si="6" t="shared"/>
        <v/>
      </c>
      <c r="H33" s="13" t="n">
        <v>10244</v>
      </c>
      <c r="I33" s="13" t="n">
        <v>30109</v>
      </c>
      <c r="J33" s="13" t="n">
        <v>21480</v>
      </c>
      <c r="K33" s="7">
        <f si="1" t="shared"/>
        <v/>
      </c>
      <c r="L33" s="29">
        <f si="2" t="shared"/>
        <v/>
      </c>
      <c r="M33" s="13" t="n">
        <v>3135</v>
      </c>
      <c r="N33" s="7">
        <f si="3" t="shared"/>
        <v/>
      </c>
      <c r="O33" s="13" t="n">
        <v>2704</v>
      </c>
      <c r="P33" s="13" t="n">
        <v>15017</v>
      </c>
      <c r="Q33" s="11" t="n">
        <v>15075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5339</v>
      </c>
      <c r="B34" s="10" t="n">
        <v>4898</v>
      </c>
      <c r="D34" s="19" t="s">
        <v>56</v>
      </c>
      <c r="E34" s="18" t="n">
        <v>55</v>
      </c>
      <c r="F34" s="19">
        <f si="5" t="shared"/>
        <v/>
      </c>
      <c r="G34" s="24">
        <f si="6" t="shared"/>
        <v/>
      </c>
      <c r="H34" s="18" t="n">
        <v>13254</v>
      </c>
      <c r="I34" s="18" t="n">
        <v>53508</v>
      </c>
      <c r="J34" s="18" t="n">
        <v>39145</v>
      </c>
      <c r="K34" s="20">
        <f si="1" t="shared"/>
        <v/>
      </c>
      <c r="L34" s="30">
        <f si="2" t="shared"/>
        <v/>
      </c>
      <c r="M34" s="18" t="n">
        <v>4347</v>
      </c>
      <c r="N34" s="20">
        <f si="3" t="shared"/>
        <v/>
      </c>
      <c r="O34" s="18" t="n">
        <v>3864</v>
      </c>
      <c r="P34" s="18" t="n">
        <v>18086</v>
      </c>
      <c r="Q34" s="19" t="n">
        <v>20159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1443</v>
      </c>
      <c r="B35" s="10" t="n">
        <v>896</v>
      </c>
      <c r="D35" s="11" t="s">
        <v>57</v>
      </c>
      <c r="E35" s="13" t="n">
        <v>5</v>
      </c>
      <c r="F35" s="11">
        <f si="5" t="shared"/>
        <v/>
      </c>
      <c r="G35" s="25">
        <f si="6" t="shared"/>
        <v/>
      </c>
      <c r="H35" s="13" t="n">
        <v>2707</v>
      </c>
      <c r="I35" s="13" t="n">
        <v>10046</v>
      </c>
      <c r="J35" s="13" t="n">
        <v>8826</v>
      </c>
      <c r="K35" s="7">
        <f si="1" t="shared"/>
        <v/>
      </c>
      <c r="L35" s="29">
        <f si="2" t="shared"/>
        <v/>
      </c>
      <c r="M35" s="13" t="n">
        <v>777</v>
      </c>
      <c r="N35" s="7">
        <f>M35/allholds</f>
        <v/>
      </c>
      <c r="O35" s="13" t="n">
        <v>671</v>
      </c>
      <c r="P35" s="13" t="n">
        <v>3196</v>
      </c>
      <c r="Q35" s="11" t="n">
        <v>2694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1579</v>
      </c>
      <c r="B36" s="10" t="n">
        <v>1669</v>
      </c>
      <c r="D36" s="11" t="s">
        <v>58</v>
      </c>
      <c r="E36" s="13" t="n">
        <v>16</v>
      </c>
      <c r="F36" s="11">
        <f si="5" t="shared"/>
        <v/>
      </c>
      <c r="G36" s="25">
        <f si="6" t="shared"/>
        <v/>
      </c>
      <c r="H36" s="13" t="n">
        <v>3264</v>
      </c>
      <c r="I36" s="13" t="n">
        <v>13802</v>
      </c>
      <c r="J36" s="13" t="n">
        <v>11663</v>
      </c>
      <c r="K36" s="7">
        <f si="1" t="shared"/>
        <v/>
      </c>
      <c r="L36" s="29">
        <f si="2" t="shared"/>
        <v/>
      </c>
      <c r="M36" s="13" t="n">
        <v>1568</v>
      </c>
      <c r="N36" s="7">
        <f si="3" t="shared"/>
        <v/>
      </c>
      <c r="O36" s="13" t="n">
        <v>1393</v>
      </c>
      <c r="P36" s="13" t="n">
        <v>7139</v>
      </c>
      <c r="Q36" s="11" t="n">
        <v>7452</v>
      </c>
      <c r="R36" s="7">
        <f si="4" t="shared"/>
        <v/>
      </c>
      <c r="S36" s="21" t="n"/>
      <c r="T36" s="21" t="n"/>
    </row>
    <row customHeight="1" ht="11.25" r="37" s="22" spans="1:1025">
      <c r="A37" s="10" t="n">
        <v>875</v>
      </c>
      <c r="B37" s="10" t="n">
        <v>385</v>
      </c>
      <c r="D37" s="19" t="s">
        <v>59</v>
      </c>
      <c r="E37" s="18" t="n">
        <v>1</v>
      </c>
      <c r="F37" s="19">
        <f si="5" t="shared"/>
        <v/>
      </c>
      <c r="G37" s="24">
        <f si="6" t="shared"/>
        <v/>
      </c>
      <c r="H37" s="18" t="n">
        <v>1047</v>
      </c>
      <c r="I37" s="18" t="n">
        <v>4077</v>
      </c>
      <c r="J37" s="18" t="n">
        <v>4679</v>
      </c>
      <c r="K37" s="20">
        <f si="1" t="shared"/>
        <v/>
      </c>
      <c r="L37" s="30">
        <f si="2" t="shared"/>
        <v/>
      </c>
      <c r="M37" s="18" t="n">
        <v>348</v>
      </c>
      <c r="N37" s="20">
        <f si="3" t="shared"/>
        <v/>
      </c>
      <c r="O37" s="18" t="n">
        <v>290</v>
      </c>
      <c r="P37" s="18" t="n">
        <v>1221</v>
      </c>
      <c r="Q37" s="19" t="n">
        <v>1441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7429</v>
      </c>
      <c r="B38" s="10" t="n">
        <v>5990</v>
      </c>
      <c r="D38" s="11" t="s">
        <v>60</v>
      </c>
      <c r="E38" s="13" t="n">
        <v>53</v>
      </c>
      <c r="F38" s="11">
        <f si="5" t="shared"/>
        <v/>
      </c>
      <c r="G38" s="25">
        <f si="6" t="shared"/>
        <v/>
      </c>
      <c r="H38" s="13" t="n">
        <v>15393</v>
      </c>
      <c r="I38" s="13" t="n">
        <v>59679</v>
      </c>
      <c r="J38" s="13" t="n">
        <v>38733</v>
      </c>
      <c r="K38" s="7">
        <f si="1" t="shared"/>
        <v/>
      </c>
      <c r="L38" s="29">
        <f si="2" t="shared"/>
        <v/>
      </c>
      <c r="M38" s="13" t="n">
        <v>5553</v>
      </c>
      <c r="N38" s="7">
        <f si="3" t="shared"/>
        <v/>
      </c>
      <c r="O38" s="13" t="n">
        <v>5118</v>
      </c>
      <c r="P38" s="13" t="n">
        <v>23878</v>
      </c>
      <c r="Q38" s="11" t="n">
        <v>27614</v>
      </c>
      <c r="R38" s="7">
        <f si="4" t="shared"/>
        <v/>
      </c>
      <c r="S38" s="21" t="n"/>
      <c r="T38" s="21" t="n"/>
    </row>
    <row customHeight="1" ht="11.25" r="39" s="22" spans="1:1025">
      <c r="A39" s="10" t="n">
        <v>801</v>
      </c>
      <c r="B39" s="10" t="n">
        <v>577</v>
      </c>
      <c r="D39" s="11" t="s">
        <v>61</v>
      </c>
      <c r="E39" s="13" t="n">
        <v>5</v>
      </c>
      <c r="F39" s="11">
        <f si="5" t="shared"/>
        <v/>
      </c>
      <c r="G39" s="25">
        <f si="6" t="shared"/>
        <v/>
      </c>
      <c r="H39" s="13" t="n">
        <v>1229</v>
      </c>
      <c r="I39" s="13" t="n">
        <v>4945</v>
      </c>
      <c r="J39" s="13" t="n">
        <v>3533</v>
      </c>
      <c r="K39" s="7">
        <f si="1" t="shared"/>
        <v/>
      </c>
      <c r="L39" s="29">
        <f si="2" t="shared"/>
        <v/>
      </c>
      <c r="M39" s="13" t="n">
        <v>512</v>
      </c>
      <c r="N39" s="7">
        <f si="3" t="shared"/>
        <v/>
      </c>
      <c r="O39" s="13" t="n">
        <v>436</v>
      </c>
      <c r="P39" s="13" t="n">
        <v>1972</v>
      </c>
      <c r="Q39" s="11" t="n">
        <v>1764</v>
      </c>
      <c r="R39" s="7">
        <f si="4" t="shared"/>
        <v/>
      </c>
      <c r="S39" s="21" t="n"/>
      <c r="T39" s="21" t="n"/>
    </row>
    <row customHeight="1" ht="11.25" r="40" s="22" spans="1:1025">
      <c r="A40" s="10" t="n">
        <v>3044</v>
      </c>
      <c r="B40" s="10" t="n">
        <v>2681</v>
      </c>
      <c r="D40" s="19" t="s">
        <v>62</v>
      </c>
      <c r="E40" s="18" t="n">
        <v>16</v>
      </c>
      <c r="F40" s="19">
        <f si="5" t="shared"/>
        <v/>
      </c>
      <c r="G40" s="24">
        <f si="6" t="shared"/>
        <v/>
      </c>
      <c r="H40" s="18" t="n">
        <v>7419</v>
      </c>
      <c r="I40" s="18" t="n">
        <v>28898</v>
      </c>
      <c r="J40" s="18" t="n">
        <v>25324</v>
      </c>
      <c r="K40" s="20">
        <f si="1" t="shared"/>
        <v/>
      </c>
      <c r="L40" s="30">
        <f si="2" t="shared"/>
        <v/>
      </c>
      <c r="M40" s="18" t="n">
        <v>2223</v>
      </c>
      <c r="N40" s="20">
        <f si="3" t="shared"/>
        <v/>
      </c>
      <c r="O40" s="18" t="n">
        <v>2095</v>
      </c>
      <c r="P40" s="18" t="n">
        <v>9699</v>
      </c>
      <c r="Q40" s="19" t="n">
        <v>11432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1276</v>
      </c>
      <c r="B41" s="10" t="n">
        <v>663</v>
      </c>
      <c r="D41" s="11" t="s">
        <v>63</v>
      </c>
      <c r="E41" s="13" t="n">
        <v>7</v>
      </c>
      <c r="F41" s="11">
        <f si="5" t="shared"/>
        <v/>
      </c>
      <c r="G41" s="25">
        <f si="6" t="shared"/>
        <v/>
      </c>
      <c r="H41" s="13" t="n">
        <v>1479</v>
      </c>
      <c r="I41" s="13" t="n">
        <v>5936</v>
      </c>
      <c r="J41" s="13" t="n">
        <v>6336</v>
      </c>
      <c r="K41" s="7">
        <f si="1" t="shared"/>
        <v/>
      </c>
      <c r="L41" s="29">
        <f si="2" t="shared"/>
        <v/>
      </c>
      <c r="M41" s="13" t="n">
        <v>811</v>
      </c>
      <c r="N41" s="7">
        <f si="3" t="shared"/>
        <v/>
      </c>
      <c r="O41" s="13" t="n">
        <v>577</v>
      </c>
      <c r="P41" s="13" t="n">
        <v>2755</v>
      </c>
      <c r="Q41" s="11" t="n">
        <v>2619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2958</v>
      </c>
      <c r="B42" s="10" t="n">
        <v>3211</v>
      </c>
      <c r="D42" s="11" t="s">
        <v>64</v>
      </c>
      <c r="E42" s="13" t="n">
        <v>17</v>
      </c>
      <c r="F42" s="11">
        <f si="5" t="shared"/>
        <v/>
      </c>
      <c r="G42" s="25">
        <f si="6" t="shared"/>
        <v/>
      </c>
      <c r="H42" s="13" t="n">
        <v>8765</v>
      </c>
      <c r="I42" s="13" t="n">
        <v>34723</v>
      </c>
      <c r="J42" s="13" t="n">
        <v>29144</v>
      </c>
      <c r="K42" s="7">
        <f si="1" t="shared"/>
        <v/>
      </c>
      <c r="L42" s="29">
        <f si="2" t="shared"/>
        <v/>
      </c>
      <c r="M42" s="13" t="n">
        <v>2767</v>
      </c>
      <c r="N42" s="7">
        <f si="3" t="shared"/>
        <v/>
      </c>
      <c r="O42" s="13" t="n">
        <v>2397</v>
      </c>
      <c r="P42" s="13" t="n">
        <v>11458</v>
      </c>
      <c r="Q42" s="11" t="n">
        <v>11421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1010</v>
      </c>
      <c r="B43" s="10" t="n">
        <v>1639</v>
      </c>
      <c r="D43" s="19" t="s">
        <v>65</v>
      </c>
      <c r="E43" s="18" t="n">
        <v>9</v>
      </c>
      <c r="F43" s="19">
        <f si="5" t="shared"/>
        <v/>
      </c>
      <c r="G43" s="24">
        <f si="6" t="shared"/>
        <v/>
      </c>
      <c r="H43" s="18" t="n">
        <v>3447</v>
      </c>
      <c r="I43" s="18" t="n">
        <v>14610</v>
      </c>
      <c r="J43" s="18" t="n">
        <v>13106</v>
      </c>
      <c r="K43" s="20">
        <f si="1" t="shared"/>
        <v/>
      </c>
      <c r="L43" s="30">
        <f si="2" t="shared"/>
        <v/>
      </c>
      <c r="M43" s="18" t="n">
        <v>1293</v>
      </c>
      <c r="N43" s="20">
        <f si="3" t="shared"/>
        <v/>
      </c>
      <c r="O43" s="18" t="n">
        <v>1238</v>
      </c>
      <c r="P43" s="18" t="n">
        <v>5964</v>
      </c>
      <c r="Q43" s="19" t="n">
        <v>5531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1687</v>
      </c>
      <c r="B44" s="10" t="n">
        <v>360</v>
      </c>
      <c r="D44" s="49" t="s">
        <v>66</v>
      </c>
      <c r="E44" s="48" t="n">
        <v>1</v>
      </c>
      <c r="F44" s="49">
        <f si="5" t="shared"/>
        <v/>
      </c>
      <c r="G44" s="50">
        <f si="6" t="shared"/>
        <v/>
      </c>
      <c r="H44" s="48" t="n">
        <v>1298</v>
      </c>
      <c r="I44" s="48" t="n">
        <v>5043</v>
      </c>
      <c r="J44" s="48" t="n">
        <v>4624</v>
      </c>
      <c r="K44" s="51">
        <f si="1" t="shared"/>
        <v/>
      </c>
      <c r="L44" s="52">
        <f si="2" t="shared"/>
        <v/>
      </c>
      <c r="M44" s="48" t="n">
        <v>256</v>
      </c>
      <c r="N44" s="51">
        <f>M44/allholds</f>
        <v/>
      </c>
      <c r="O44" s="48" t="n">
        <v>257</v>
      </c>
      <c r="P44" s="48" t="n">
        <v>1275</v>
      </c>
      <c r="Q44" s="49" t="n">
        <v>1315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5137</v>
      </c>
      <c r="B45" s="10" t="n">
        <v>3416</v>
      </c>
      <c r="D45" s="11" t="s">
        <v>67</v>
      </c>
      <c r="E45" s="13" t="n">
        <v>16</v>
      </c>
      <c r="F45" s="11">
        <f ref="F45:G47" si="7" t="shared">A45</f>
        <v/>
      </c>
      <c r="G45" s="25">
        <f si="7" t="shared"/>
        <v/>
      </c>
      <c r="H45" s="13" t="n">
        <v>10511</v>
      </c>
      <c r="I45" s="13" t="n">
        <v>40170</v>
      </c>
      <c r="J45" s="13" t="n">
        <v>33307</v>
      </c>
      <c r="K45" s="7">
        <f>(I45-J45)/J45</f>
        <v/>
      </c>
      <c r="L45" s="29">
        <f si="2" t="shared"/>
        <v/>
      </c>
      <c r="M45" s="13" t="n">
        <v>3463</v>
      </c>
      <c r="N45" s="7">
        <f>M45/allholds</f>
        <v/>
      </c>
      <c r="O45" s="13" t="n">
        <v>2947</v>
      </c>
      <c r="P45" s="13" t="n">
        <v>13316</v>
      </c>
      <c r="Q45" s="11" t="n">
        <v>13879</v>
      </c>
      <c r="R45" s="7">
        <f>(P45-Q45)/Q45</f>
        <v/>
      </c>
      <c r="S45" s="21" t="n"/>
      <c r="T45" s="21" t="n"/>
    </row>
    <row customHeight="1" ht="11.25" r="46" s="22" spans="1:1025">
      <c r="A46" s="10" t="n">
        <v>962</v>
      </c>
      <c r="B46" s="10" t="n">
        <v>316</v>
      </c>
      <c r="D46" s="19" t="s">
        <v>68</v>
      </c>
      <c r="E46" s="18" t="n">
        <v>2</v>
      </c>
      <c r="F46" s="19">
        <f si="7" t="shared"/>
        <v/>
      </c>
      <c r="G46" s="24">
        <f si="7" t="shared"/>
        <v/>
      </c>
      <c r="H46" s="18" t="n">
        <v>1228</v>
      </c>
      <c r="I46" s="18" t="n">
        <v>5479</v>
      </c>
      <c r="J46" s="18" t="s">
        <v>51</v>
      </c>
      <c r="K46" s="20" t="s">
        <v>51</v>
      </c>
      <c r="L46" s="30">
        <f si="2" t="shared"/>
        <v/>
      </c>
      <c r="M46" s="18" t="n">
        <v>367</v>
      </c>
      <c r="N46" s="20">
        <f>M46/allholds</f>
        <v/>
      </c>
      <c r="O46" s="18" t="n">
        <v>274</v>
      </c>
      <c r="P46" s="18" t="n">
        <v>1368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321</v>
      </c>
      <c r="B47" s="10" t="n">
        <v>401</v>
      </c>
      <c r="D47" s="49" t="s">
        <v>69</v>
      </c>
      <c r="E47" s="48" t="n">
        <v>0</v>
      </c>
      <c r="F47" s="49">
        <f si="7" t="shared"/>
        <v/>
      </c>
      <c r="G47" s="50">
        <f si="7" t="shared"/>
        <v/>
      </c>
      <c r="H47" s="48" t="n">
        <v>819</v>
      </c>
      <c r="I47" s="48" t="n">
        <v>3460</v>
      </c>
      <c r="J47" s="48" t="n">
        <v>397</v>
      </c>
      <c r="K47" s="51">
        <f>(I47-J47)/J47</f>
        <v/>
      </c>
      <c r="L47" s="52">
        <f>(H47-G47)/H47</f>
        <v/>
      </c>
      <c r="M47" s="48" t="n">
        <v>236</v>
      </c>
      <c r="N47" s="51">
        <f>M47/allholds</f>
        <v/>
      </c>
      <c r="O47" s="48" t="n">
        <v>179</v>
      </c>
      <c r="P47" s="48" t="n">
        <v>1123</v>
      </c>
      <c r="Q47" s="49" t="n">
        <v>124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1027</v>
      </c>
      <c r="B48" s="10" t="n">
        <v>494</v>
      </c>
      <c r="D48" s="11" t="s">
        <v>70</v>
      </c>
      <c r="E48" s="13" t="n">
        <v>5</v>
      </c>
      <c r="F48" s="11">
        <f si="5" t="shared"/>
        <v/>
      </c>
      <c r="G48" s="25">
        <f si="6" t="shared"/>
        <v/>
      </c>
      <c r="H48" s="13" t="n">
        <v>1324</v>
      </c>
      <c r="I48" s="13" t="n">
        <v>5711</v>
      </c>
      <c r="J48" s="13" t="n">
        <v>6584</v>
      </c>
      <c r="K48" s="7">
        <f>(I48-J48)/J48</f>
        <v/>
      </c>
      <c r="L48" s="29">
        <f si="2" t="shared"/>
        <v/>
      </c>
      <c r="M48" s="13" t="n">
        <v>574</v>
      </c>
      <c r="N48" s="7">
        <f>M48/allholds</f>
        <v/>
      </c>
      <c r="O48" s="13" t="n">
        <v>457</v>
      </c>
      <c r="P48" s="13" t="n">
        <v>2185</v>
      </c>
      <c r="Q48" s="11" t="n">
        <v>2257</v>
      </c>
      <c r="R48" s="7">
        <f>(P48-Q48)/Q48</f>
        <v/>
      </c>
      <c r="S48" s="21" t="n"/>
      <c r="T48" s="21" t="n"/>
    </row>
    <row customHeight="1" ht="11.25" r="49" s="22" spans="1:1025">
      <c r="A49" s="10" t="n">
        <v>55</v>
      </c>
      <c r="B49" s="10" t="n">
        <v>96</v>
      </c>
      <c r="D49" s="19" t="s">
        <v>71</v>
      </c>
      <c r="E49" s="18" t="n">
        <v>2</v>
      </c>
      <c r="F49" s="19">
        <f ref="F49:F59" si="8" t="shared">A49</f>
        <v/>
      </c>
      <c r="G49" s="24">
        <f>-E49+B49</f>
        <v/>
      </c>
      <c r="H49" s="18" t="n">
        <v>101</v>
      </c>
      <c r="I49" s="18" t="n">
        <v>465</v>
      </c>
      <c r="J49" s="18" t="n">
        <v>346</v>
      </c>
      <c r="K49" s="20">
        <f si="1" t="shared"/>
        <v/>
      </c>
      <c r="L49" s="30">
        <f si="2" t="shared"/>
        <v/>
      </c>
      <c r="M49" s="18" t="n">
        <v>79</v>
      </c>
      <c r="N49" s="20">
        <f si="3" t="shared"/>
        <v/>
      </c>
      <c r="O49" s="18" t="n">
        <v>70</v>
      </c>
      <c r="P49" s="18" t="n">
        <v>375</v>
      </c>
      <c r="Q49" s="19" t="n">
        <v>224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1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3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1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2081</v>
      </c>
      <c r="B51" s="10" t="n">
        <v>1804</v>
      </c>
      <c r="D51" s="49" t="s">
        <v>73</v>
      </c>
      <c r="E51" s="48" t="n">
        <v>20</v>
      </c>
      <c r="F51" s="49">
        <f si="8" t="shared"/>
        <v/>
      </c>
      <c r="G51" s="50">
        <f si="9" t="shared"/>
        <v/>
      </c>
      <c r="H51" s="48" t="n">
        <v>4074</v>
      </c>
      <c r="I51" s="48" t="n">
        <v>16495</v>
      </c>
      <c r="J51" s="48" t="n">
        <v>13324</v>
      </c>
      <c r="K51" s="51">
        <f si="1" t="shared"/>
        <v/>
      </c>
      <c r="L51" s="52">
        <f si="2" t="shared"/>
        <v/>
      </c>
      <c r="M51" s="48" t="n">
        <v>1437</v>
      </c>
      <c r="N51" s="51">
        <f si="3" t="shared"/>
        <v/>
      </c>
      <c r="O51" s="48" t="n">
        <v>1435</v>
      </c>
      <c r="P51" s="48" t="n">
        <v>6585</v>
      </c>
      <c r="Q51" s="49" t="n">
        <v>7954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2115</v>
      </c>
      <c r="B52" s="10" t="n">
        <v>2881</v>
      </c>
      <c r="D52" s="19" t="s">
        <v>74</v>
      </c>
      <c r="E52" s="18" t="n">
        <v>22</v>
      </c>
      <c r="F52" s="19">
        <f si="8" t="shared"/>
        <v/>
      </c>
      <c r="G52" s="24">
        <f si="9" t="shared"/>
        <v/>
      </c>
      <c r="H52" s="18" t="n">
        <v>7410</v>
      </c>
      <c r="I52" s="18" t="n">
        <v>28351</v>
      </c>
      <c r="J52" s="18" t="n">
        <v>25272</v>
      </c>
      <c r="K52" s="20">
        <f si="1" t="shared"/>
        <v/>
      </c>
      <c r="L52" s="30">
        <f si="2" t="shared"/>
        <v/>
      </c>
      <c r="M52" s="18" t="n">
        <v>2596</v>
      </c>
      <c r="N52" s="20">
        <f si="3" t="shared"/>
        <v/>
      </c>
      <c r="O52" s="18" t="n">
        <v>2201</v>
      </c>
      <c r="P52" s="18" t="n">
        <v>10446</v>
      </c>
      <c r="Q52" s="19" t="n">
        <v>8655</v>
      </c>
      <c r="R52" s="20">
        <f si="4" t="shared"/>
        <v/>
      </c>
      <c r="S52" s="7" t="n"/>
      <c r="T52" s="21" t="n"/>
    </row>
    <row customHeight="1" ht="11.25" r="53" s="22" spans="1:1025">
      <c r="A53" s="10" t="n">
        <v>7975</v>
      </c>
      <c r="B53" s="10" t="n">
        <v>5452</v>
      </c>
      <c r="D53" s="49" t="s">
        <v>75</v>
      </c>
      <c r="E53" s="48" t="n">
        <v>40</v>
      </c>
      <c r="F53" s="49">
        <f si="8" t="shared"/>
        <v/>
      </c>
      <c r="G53" s="50">
        <f si="9" t="shared"/>
        <v/>
      </c>
      <c r="H53" s="48" t="n">
        <v>13653</v>
      </c>
      <c r="I53" s="48" t="n">
        <v>54596</v>
      </c>
      <c r="J53" s="48" t="n">
        <v>33699</v>
      </c>
      <c r="K53" s="51">
        <f si="1" t="shared"/>
        <v/>
      </c>
      <c r="L53" s="52">
        <f si="2" t="shared"/>
        <v/>
      </c>
      <c r="M53" s="48" t="n">
        <v>5353</v>
      </c>
      <c r="N53" s="51">
        <f si="3" t="shared"/>
        <v/>
      </c>
      <c r="O53" s="48" t="n">
        <v>4754</v>
      </c>
      <c r="P53" s="48" t="n">
        <v>21757</v>
      </c>
      <c r="Q53" s="49" t="n">
        <v>25221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10955</v>
      </c>
      <c r="B54" s="10" t="n">
        <v>11398</v>
      </c>
      <c r="D54" s="11" t="s">
        <v>76</v>
      </c>
      <c r="E54" s="13" t="n">
        <v>105</v>
      </c>
      <c r="F54" s="11">
        <f si="8" t="shared"/>
        <v/>
      </c>
      <c r="G54" s="25">
        <f si="9" t="shared"/>
        <v/>
      </c>
      <c r="H54" s="13" t="n">
        <v>42643</v>
      </c>
      <c r="I54" s="13" t="n">
        <v>170607</v>
      </c>
      <c r="J54" s="13" t="n">
        <v>89439</v>
      </c>
      <c r="K54" s="7">
        <f si="1" t="shared"/>
        <v/>
      </c>
      <c r="L54" s="29">
        <f si="2" t="shared"/>
        <v/>
      </c>
      <c r="M54" s="13" t="n">
        <v>11453</v>
      </c>
      <c r="N54" s="7">
        <f si="3" t="shared"/>
        <v/>
      </c>
      <c r="O54" s="13" t="n">
        <v>10122</v>
      </c>
      <c r="P54" s="13" t="n">
        <v>48546</v>
      </c>
      <c r="Q54" s="11" t="n">
        <v>56123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12079</v>
      </c>
      <c r="B55" s="10" t="n">
        <v>12868</v>
      </c>
      <c r="D55" s="19" t="s">
        <v>77</v>
      </c>
      <c r="E55" s="18" t="n">
        <v>92</v>
      </c>
      <c r="F55" s="19">
        <f si="8" t="shared"/>
        <v/>
      </c>
      <c r="G55" s="24">
        <f si="9" t="shared"/>
        <v/>
      </c>
      <c r="H55" s="18" t="n">
        <v>47514</v>
      </c>
      <c r="I55" s="18" t="n">
        <v>185070</v>
      </c>
      <c r="J55" s="18" t="n">
        <v>122211</v>
      </c>
      <c r="K55" s="20">
        <f si="1" t="shared"/>
        <v/>
      </c>
      <c r="L55" s="30">
        <f si="2" t="shared"/>
        <v/>
      </c>
      <c r="M55" s="18" t="n">
        <v>12098</v>
      </c>
      <c r="N55" s="20">
        <f si="3" t="shared"/>
        <v/>
      </c>
      <c r="O55" s="18" t="n">
        <v>10780</v>
      </c>
      <c r="P55" s="18" t="n">
        <v>51732</v>
      </c>
      <c r="Q55" s="19" t="n">
        <v>69281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6562</v>
      </c>
      <c r="B56" s="10" t="n">
        <v>6900</v>
      </c>
      <c r="D56" s="49" t="s">
        <v>78</v>
      </c>
      <c r="E56" s="48" t="n">
        <v>45</v>
      </c>
      <c r="F56" s="49">
        <f si="8" t="shared"/>
        <v/>
      </c>
      <c r="G56" s="50">
        <f si="9" t="shared"/>
        <v/>
      </c>
      <c r="H56" s="48" t="n">
        <v>23902</v>
      </c>
      <c r="I56" s="48" t="n">
        <v>91525</v>
      </c>
      <c r="J56" s="48" t="n">
        <v>73972</v>
      </c>
      <c r="K56" s="51">
        <f si="1" t="shared"/>
        <v/>
      </c>
      <c r="L56" s="52">
        <f si="2" t="shared"/>
        <v/>
      </c>
      <c r="M56" s="48" t="n">
        <v>6569</v>
      </c>
      <c r="N56" s="51">
        <f si="3" t="shared"/>
        <v/>
      </c>
      <c r="O56" s="48" t="n">
        <v>5778</v>
      </c>
      <c r="P56" s="48" t="n">
        <v>27172</v>
      </c>
      <c r="Q56" s="49" t="n">
        <v>28117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1634</v>
      </c>
      <c r="B57" s="10" t="n">
        <v>1605</v>
      </c>
      <c r="D57" s="11" t="s">
        <v>79</v>
      </c>
      <c r="E57" s="13" t="n">
        <v>19</v>
      </c>
      <c r="F57" s="11">
        <f si="8" t="shared"/>
        <v/>
      </c>
      <c r="G57" s="25">
        <f si="9" t="shared"/>
        <v/>
      </c>
      <c r="H57" s="13" t="n">
        <v>4400</v>
      </c>
      <c r="I57" s="13" t="n">
        <v>18643</v>
      </c>
      <c r="J57" s="13" t="n">
        <v>17849</v>
      </c>
      <c r="K57" s="7">
        <f si="1" t="shared"/>
        <v/>
      </c>
      <c r="L57" s="29">
        <f si="2" t="shared"/>
        <v/>
      </c>
      <c r="M57" s="13" t="n">
        <v>1399</v>
      </c>
      <c r="N57" s="7">
        <f si="3" t="shared"/>
        <v/>
      </c>
      <c r="O57" s="13" t="n">
        <v>1224</v>
      </c>
      <c r="P57" s="13" t="n">
        <v>6643</v>
      </c>
      <c r="Q57" s="11" t="n">
        <v>6754</v>
      </c>
      <c r="R57" s="7">
        <f si="4" t="shared"/>
        <v/>
      </c>
      <c r="S57" s="21" t="n"/>
      <c r="T57" s="21" t="n"/>
    </row>
    <row customHeight="1" ht="11.25" r="58" s="22" spans="1:1025">
      <c r="A58" s="10" t="n">
        <v>502</v>
      </c>
      <c r="B58" s="10" t="n">
        <v>73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157</v>
      </c>
      <c r="I58" s="18" t="n">
        <v>1033</v>
      </c>
      <c r="J58" s="18" t="n">
        <v>1811</v>
      </c>
      <c r="K58" s="20">
        <f si="1" t="shared"/>
        <v/>
      </c>
      <c r="L58" s="30">
        <f si="2" t="shared"/>
        <v/>
      </c>
      <c r="M58" s="18" t="n">
        <v>57</v>
      </c>
      <c r="N58" s="20">
        <f si="3" t="shared"/>
        <v/>
      </c>
      <c r="O58" s="18" t="n">
        <v>52</v>
      </c>
      <c r="P58" s="18" t="n">
        <v>369</v>
      </c>
      <c r="Q58" s="19" t="n">
        <v>842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352</v>
      </c>
      <c r="D59" s="49" t="s">
        <v>81</v>
      </c>
      <c r="E59" s="48" t="n">
        <v>1</v>
      </c>
      <c r="F59" s="49">
        <f si="8" t="shared"/>
        <v/>
      </c>
      <c r="G59" s="50">
        <f si="9" t="shared"/>
        <v/>
      </c>
      <c r="H59" s="48" t="n">
        <v>352</v>
      </c>
      <c r="I59" s="48" t="n">
        <v>2053</v>
      </c>
      <c r="J59" s="48" t="n">
        <v>1762</v>
      </c>
      <c r="K59" s="51">
        <f si="1" t="shared"/>
        <v/>
      </c>
      <c r="L59" s="52">
        <f si="2" t="shared"/>
        <v/>
      </c>
      <c r="M59" s="48" t="n">
        <v>104</v>
      </c>
      <c r="N59" s="51">
        <f si="3" t="shared"/>
        <v/>
      </c>
      <c r="O59" s="48" t="n">
        <v>130</v>
      </c>
      <c r="P59" s="48" t="n">
        <v>822</v>
      </c>
      <c r="Q59" s="49" t="n">
        <v>918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2483</v>
      </c>
      <c r="B65" s="10" t="n">
        <v>2435</v>
      </c>
      <c r="D65" s="19" t="s">
        <v>84</v>
      </c>
      <c r="E65" s="18" t="n">
        <v>29</v>
      </c>
      <c r="F65" s="19">
        <f>A65-dclintb</f>
        <v/>
      </c>
      <c r="G65" s="24">
        <f>B65-dclintl</f>
        <v/>
      </c>
      <c r="H65" s="18" t="n">
        <v>7746</v>
      </c>
      <c r="I65" s="18" t="n">
        <v>33111</v>
      </c>
      <c r="J65" s="18" t="n">
        <v>29438</v>
      </c>
      <c r="K65" s="20">
        <f>(I65-J65)/J65</f>
        <v/>
      </c>
      <c r="L65" s="30">
        <f>(H65-G65)/H65</f>
        <v/>
      </c>
      <c r="M65" s="18" t="n">
        <v>1796</v>
      </c>
      <c r="N65" s="20">
        <f>M65/allholds</f>
        <v/>
      </c>
      <c r="O65" s="18" t="n">
        <v>1524</v>
      </c>
      <c r="P65" s="18" t="n">
        <v>6920</v>
      </c>
      <c r="Q65" s="19" t="n">
        <v>8005</v>
      </c>
      <c r="R65" s="20">
        <f>(P65-Q65)/Q65</f>
        <v/>
      </c>
    </row>
    <row customHeight="1" ht="11.25" r="66" s="22" spans="1:1025">
      <c r="A66" s="10" t="n">
        <v>415</v>
      </c>
      <c r="B66" s="10" t="n">
        <v>393</v>
      </c>
      <c r="D66" s="11" t="s">
        <v>85</v>
      </c>
      <c r="E66" s="13" t="n">
        <v>1</v>
      </c>
      <c r="F66" s="11">
        <f>A66-mrsintb</f>
        <v/>
      </c>
      <c r="G66" s="25">
        <f>B66-mrsintl</f>
        <v/>
      </c>
      <c r="H66" s="13" t="n">
        <v>773</v>
      </c>
      <c r="I66" s="13" t="n">
        <v>2299</v>
      </c>
      <c r="J66" s="13" t="n">
        <v>668</v>
      </c>
      <c r="K66" s="7">
        <f>(I66-J66)/J66</f>
        <v/>
      </c>
      <c r="L66" s="29">
        <f>(H66-G66)/H66</f>
        <v/>
      </c>
      <c r="M66" s="13" t="n">
        <v>157</v>
      </c>
      <c r="N66" s="7">
        <f>M66/allholds</f>
        <v/>
      </c>
      <c r="O66" s="13" t="n">
        <v>111</v>
      </c>
      <c r="P66" s="13" t="n">
        <v>483</v>
      </c>
      <c r="Q66" s="11" t="n">
        <v>35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6266</v>
      </c>
      <c r="B71" s="10" t="n">
        <v>6422</v>
      </c>
      <c r="D71" s="19" t="s">
        <v>87</v>
      </c>
      <c r="E71" s="18" t="n">
        <v>33</v>
      </c>
      <c r="F71" s="19">
        <f>A71-stpintb</f>
        <v/>
      </c>
      <c r="G71" s="25">
        <f>B71-stpintl</f>
        <v/>
      </c>
      <c r="H71" s="18" t="n">
        <v>22830</v>
      </c>
      <c r="I71" s="18" t="n">
        <v>85709</v>
      </c>
      <c r="J71" s="18" t="n">
        <v>75773</v>
      </c>
      <c r="K71" s="20">
        <f ref="K71:K76" si="15" t="shared">(I71-J71)/J71</f>
        <v/>
      </c>
      <c r="L71" s="29">
        <f>(H71-G71)/H71</f>
        <v/>
      </c>
      <c r="M71" s="18" t="n">
        <v>6362</v>
      </c>
      <c r="N71" s="20">
        <f>M71/allholds</f>
        <v/>
      </c>
      <c r="O71" s="18" t="n">
        <v>5529</v>
      </c>
      <c r="P71" s="18" t="n">
        <v>27182</v>
      </c>
      <c r="Q71" s="19" t="n">
        <v>25711</v>
      </c>
      <c r="R71" s="20">
        <f ref="R71:R76" si="16" t="shared">(P71-Q71)/Q71</f>
        <v/>
      </c>
    </row>
    <row customHeight="1" ht="11.25" r="72" s="22" spans="1:1025">
      <c r="A72" s="10" t="n">
        <v>303</v>
      </c>
      <c r="B72" s="10" t="n">
        <v>236</v>
      </c>
      <c r="D72" s="11" t="s">
        <v>88</v>
      </c>
      <c r="E72" s="13" t="n">
        <v>2</v>
      </c>
      <c r="F72" s="11">
        <f>A72-almintb</f>
        <v/>
      </c>
      <c r="G72" s="25">
        <f>B72-almintl</f>
        <v/>
      </c>
      <c r="H72" s="13" t="n">
        <v>486</v>
      </c>
      <c r="I72" s="13" t="n">
        <v>1777</v>
      </c>
      <c r="J72" s="13" t="n">
        <v>1621</v>
      </c>
      <c r="K72" s="7">
        <f si="15" t="shared"/>
        <v/>
      </c>
      <c r="L72" s="29">
        <f>(H72-G72)/H72</f>
        <v/>
      </c>
      <c r="M72" s="13" t="n">
        <v>196</v>
      </c>
      <c r="N72" s="7">
        <f>M72/allholds</f>
        <v/>
      </c>
      <c r="O72" s="13" t="n">
        <v>156</v>
      </c>
      <c r="P72" s="13" t="n">
        <v>739</v>
      </c>
      <c r="Q72" s="11" t="n">
        <v>729</v>
      </c>
      <c r="R72" s="7">
        <f si="16" t="shared"/>
        <v/>
      </c>
    </row>
    <row customHeight="1" ht="11.25" r="73" s="22" spans="1:1025">
      <c r="A73" s="10" t="n">
        <v>1399</v>
      </c>
      <c r="B73" s="10" t="n">
        <v>1795</v>
      </c>
      <c r="D73" s="11" t="s">
        <v>89</v>
      </c>
      <c r="E73" s="13" t="n">
        <v>15</v>
      </c>
      <c r="F73" s="26">
        <f>A73-plointb</f>
        <v/>
      </c>
      <c r="G73" s="27">
        <f>B73-plointl</f>
        <v/>
      </c>
      <c r="H73" s="13" t="n">
        <v>4101</v>
      </c>
      <c r="I73" s="13" t="n">
        <v>16563</v>
      </c>
      <c r="J73" s="13" t="n">
        <v>15579</v>
      </c>
      <c r="K73" s="7">
        <f si="15" t="shared"/>
        <v/>
      </c>
      <c r="L73" s="31">
        <f>(H73-G73)/H73</f>
        <v/>
      </c>
      <c r="M73" s="13" t="n">
        <v>1570</v>
      </c>
      <c r="N73" s="7">
        <f>M73/allholds</f>
        <v/>
      </c>
      <c r="O73" s="13" t="n">
        <v>1382</v>
      </c>
      <c r="P73" s="13" t="n">
        <v>6638</v>
      </c>
      <c r="Q73" s="11" t="n">
        <v>6935</v>
      </c>
      <c r="R73" s="7">
        <f si="16" t="shared"/>
        <v/>
      </c>
    </row>
    <row customHeight="1" ht="11.25" r="74" s="22" spans="1:1025">
      <c r="A74" s="10" t="n">
        <v>627</v>
      </c>
      <c r="B74" s="10" t="n">
        <v>907</v>
      </c>
      <c r="D74" s="19" t="s">
        <v>90</v>
      </c>
      <c r="E74" s="18" t="n">
        <v>4</v>
      </c>
      <c r="F74" s="19">
        <f>A74-rosintb</f>
        <v/>
      </c>
      <c r="G74" s="24">
        <f>B74-rosintl</f>
        <v/>
      </c>
      <c r="H74" s="18" t="n">
        <v>1377</v>
      </c>
      <c r="I74" s="18" t="n">
        <v>5990</v>
      </c>
      <c r="J74" s="18" t="n">
        <v>5235</v>
      </c>
      <c r="K74" s="20">
        <f si="15" t="shared"/>
        <v/>
      </c>
      <c r="L74" s="30">
        <f>(H74-G74)/H74</f>
        <v/>
      </c>
      <c r="M74" s="18" t="n">
        <v>625</v>
      </c>
      <c r="N74" s="20">
        <f>M74/allholds</f>
        <v/>
      </c>
      <c r="O74" s="18" t="n">
        <v>593</v>
      </c>
      <c r="P74" s="18" t="n">
        <v>2564</v>
      </c>
      <c r="Q74" s="19" t="n">
        <v>2095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26139</v>
      </c>
      <c r="B82" s="10" t="n">
        <v>8932</v>
      </c>
      <c r="D82" s="19" t="s">
        <v>93</v>
      </c>
      <c r="E82" s="18" t="n">
        <v>209</v>
      </c>
      <c r="F82" s="19">
        <f>A82-madintb-nonmplscid</f>
        <v/>
      </c>
      <c r="G82" s="24">
        <f>B82-madintl+E82</f>
        <v/>
      </c>
      <c r="H82" s="18" t="n">
        <v>29191</v>
      </c>
      <c r="I82" s="18" t="n">
        <v>116264</v>
      </c>
      <c r="J82" s="18" t="n">
        <v>67391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9474</v>
      </c>
      <c r="N82" s="20">
        <f ref="N82:N90" si="19" t="shared">M82/allholds</f>
        <v/>
      </c>
      <c r="O82" s="18" t="n">
        <v>7707</v>
      </c>
      <c r="P82" s="18" t="n">
        <v>37443</v>
      </c>
      <c r="Q82" s="19" t="n">
        <v>43099</v>
      </c>
      <c r="R82" s="20">
        <f ref="R82:R90" si="20" t="shared">(P82-Q82)/Q82</f>
        <v/>
      </c>
    </row>
    <row customHeight="1" ht="11.25" r="83" s="22" spans="1:1025">
      <c r="A83" s="10" t="n">
        <v>7625</v>
      </c>
      <c r="B83" s="10" t="n">
        <v>9646</v>
      </c>
      <c r="D83" s="11" t="s">
        <v>94</v>
      </c>
      <c r="E83" s="13" t="n">
        <v>94</v>
      </c>
      <c r="F83" s="11">
        <f>A83-hpbintb</f>
        <v/>
      </c>
      <c r="G83" s="25">
        <f>B83-hpbintl+E83</f>
        <v/>
      </c>
      <c r="H83" s="13" t="n">
        <v>21075</v>
      </c>
      <c r="I83" s="13" t="n">
        <v>83685</v>
      </c>
      <c r="J83" s="13" t="n">
        <v>54701</v>
      </c>
      <c r="K83" s="7">
        <f si="17" t="shared"/>
        <v/>
      </c>
      <c r="L83" s="29">
        <f si="18" t="shared"/>
        <v/>
      </c>
      <c r="M83" s="13" t="n">
        <v>8381</v>
      </c>
      <c r="N83" s="7">
        <f si="19" t="shared"/>
        <v/>
      </c>
      <c r="O83" s="13" t="n">
        <v>7172</v>
      </c>
      <c r="P83" s="13" t="n">
        <v>36303</v>
      </c>
      <c r="Q83" s="11" t="n">
        <v>40951</v>
      </c>
      <c r="R83" s="7">
        <f si="20" t="shared"/>
        <v/>
      </c>
    </row>
    <row customHeight="1" ht="11.25" r="84" s="22" spans="1:1025">
      <c r="A84" s="10" t="n">
        <v>4493</v>
      </c>
      <c r="B84" s="10" t="n">
        <v>7134</v>
      </c>
      <c r="D84" s="11" t="s">
        <v>95</v>
      </c>
      <c r="E84" s="13" t="n">
        <v>52</v>
      </c>
      <c r="F84" s="26">
        <f>A84-hawintb</f>
        <v/>
      </c>
      <c r="G84" s="27">
        <f>B84-hawintl+E84</f>
        <v/>
      </c>
      <c r="H84" s="13" t="n">
        <v>13496</v>
      </c>
      <c r="I84" s="13" t="n">
        <v>56091</v>
      </c>
      <c r="J84" s="13" t="n">
        <v>45299</v>
      </c>
      <c r="K84" s="7">
        <f si="17" t="shared"/>
        <v/>
      </c>
      <c r="L84" s="31">
        <f si="18" t="shared"/>
        <v/>
      </c>
      <c r="M84" s="13" t="n">
        <v>5996</v>
      </c>
      <c r="N84" s="7">
        <f si="19" t="shared"/>
        <v/>
      </c>
      <c r="O84" s="13" t="n">
        <v>5177</v>
      </c>
      <c r="P84" s="13" t="n">
        <v>27008</v>
      </c>
      <c r="Q84" s="11" t="n">
        <v>33367</v>
      </c>
      <c r="R84" s="7">
        <f si="20" t="shared"/>
        <v/>
      </c>
    </row>
    <row customHeight="1" ht="11.25" r="85" s="22" spans="1:1025">
      <c r="A85" s="10" t="n">
        <v>4398</v>
      </c>
      <c r="B85" s="10" t="n">
        <v>8522</v>
      </c>
      <c r="D85" s="19" t="s">
        <v>96</v>
      </c>
      <c r="E85" s="18" t="n">
        <v>64</v>
      </c>
      <c r="F85" s="19">
        <f>A85-lakintb</f>
        <v/>
      </c>
      <c r="G85" s="24">
        <f>B85-lakintl+E85</f>
        <v/>
      </c>
      <c r="H85" s="18" t="n">
        <v>17722</v>
      </c>
      <c r="I85" s="18" t="n">
        <v>70343</v>
      </c>
      <c r="J85" s="18" t="n">
        <v>40710</v>
      </c>
      <c r="K85" s="20">
        <f si="17" t="shared"/>
        <v/>
      </c>
      <c r="L85" s="30">
        <f si="18" t="shared"/>
        <v/>
      </c>
      <c r="M85" s="18" t="n">
        <v>7426</v>
      </c>
      <c r="N85" s="20">
        <f si="19" t="shared"/>
        <v/>
      </c>
      <c r="O85" s="18" t="n">
        <v>6793</v>
      </c>
      <c r="P85" s="18" t="n">
        <v>31391</v>
      </c>
      <c r="Q85" s="19" t="n">
        <v>31268</v>
      </c>
      <c r="R85" s="20">
        <f si="20" t="shared"/>
        <v/>
      </c>
    </row>
    <row customHeight="1" ht="11.25" r="86" s="22" spans="1:1025">
      <c r="A86" s="10" t="n">
        <v>4142</v>
      </c>
      <c r="B86" s="10" t="n">
        <v>6289</v>
      </c>
      <c r="D86" s="11" t="s">
        <v>97</v>
      </c>
      <c r="E86" s="13" t="n">
        <v>43</v>
      </c>
      <c r="F86" s="11">
        <f>A86-meaintb</f>
        <v/>
      </c>
      <c r="G86" s="25">
        <f>B86-meaintl+E86</f>
        <v/>
      </c>
      <c r="H86" s="13" t="n">
        <v>11429</v>
      </c>
      <c r="I86" s="13" t="n">
        <v>45251</v>
      </c>
      <c r="J86" s="13" t="n">
        <v>31664</v>
      </c>
      <c r="K86" s="7">
        <f si="17" t="shared"/>
        <v/>
      </c>
      <c r="L86" s="29">
        <f si="18" t="shared"/>
        <v/>
      </c>
      <c r="M86" s="13" t="n">
        <v>5318</v>
      </c>
      <c r="N86" s="7">
        <f si="19" t="shared"/>
        <v/>
      </c>
      <c r="O86" s="13" t="n">
        <v>4827</v>
      </c>
      <c r="P86" s="13" t="n">
        <v>22288</v>
      </c>
      <c r="Q86" s="11" t="n">
        <v>22675</v>
      </c>
      <c r="R86" s="7">
        <f si="20" t="shared"/>
        <v/>
      </c>
    </row>
    <row customHeight="1" ht="11.25" r="87" s="22" spans="1:1025">
      <c r="A87" s="10" t="n">
        <v>1449</v>
      </c>
      <c r="B87" s="10" t="n">
        <v>5039</v>
      </c>
      <c r="D87" s="11" t="s">
        <v>98</v>
      </c>
      <c r="E87" s="13" t="n">
        <v>40</v>
      </c>
      <c r="F87" s="11">
        <f>A87-msbintb</f>
        <v/>
      </c>
      <c r="G87" s="25">
        <f>B87-msbintl+E87</f>
        <v/>
      </c>
      <c r="H87" s="13" t="n">
        <v>8690</v>
      </c>
      <c r="I87" s="13" t="n">
        <v>32264</v>
      </c>
      <c r="J87" s="13" t="n">
        <v>28752</v>
      </c>
      <c r="K87" s="7">
        <f si="17" t="shared"/>
        <v/>
      </c>
      <c r="L87" s="29">
        <f si="18" t="shared"/>
        <v/>
      </c>
      <c r="M87" s="13" t="n">
        <v>4267</v>
      </c>
      <c r="N87" s="7">
        <f si="19" t="shared"/>
        <v/>
      </c>
      <c r="O87" s="13" t="n">
        <v>3640</v>
      </c>
      <c r="P87" s="13" t="n">
        <v>16597</v>
      </c>
      <c r="Q87" s="11" t="n">
        <v>20419</v>
      </c>
      <c r="R87" s="7">
        <f si="20" t="shared"/>
        <v/>
      </c>
    </row>
    <row customHeight="1" ht="11.25" r="88" s="22" spans="1:1025">
      <c r="A88" s="10" t="n">
        <v>7886</v>
      </c>
      <c r="B88" s="10" t="n">
        <v>15108</v>
      </c>
      <c r="D88" s="19" t="s">
        <v>99</v>
      </c>
      <c r="E88" s="18" t="n">
        <v>116</v>
      </c>
      <c r="F88" s="19">
        <f>A88-pinintb</f>
        <v/>
      </c>
      <c r="G88" s="24">
        <f>B88-pinintl+E88</f>
        <v/>
      </c>
      <c r="H88" s="18" t="n">
        <v>38399</v>
      </c>
      <c r="I88" s="18" t="n">
        <v>155383</v>
      </c>
      <c r="J88" s="18" t="n">
        <v>88084</v>
      </c>
      <c r="K88" s="20">
        <f si="17" t="shared"/>
        <v/>
      </c>
      <c r="L88" s="30">
        <f si="18" t="shared"/>
        <v/>
      </c>
      <c r="M88" s="18" t="n">
        <v>14211</v>
      </c>
      <c r="N88" s="20">
        <f si="19" t="shared"/>
        <v/>
      </c>
      <c r="O88" s="18" t="n">
        <v>12427</v>
      </c>
      <c r="P88" s="18" t="n">
        <v>59800</v>
      </c>
      <c r="Q88" s="19" t="n">
        <v>65889</v>
      </c>
      <c r="R88" s="20">
        <f si="20" t="shared"/>
        <v/>
      </c>
    </row>
    <row customHeight="1" ht="11.25" r="89" s="22" spans="1:1025">
      <c r="A89" s="10" t="n">
        <v>7594</v>
      </c>
      <c r="B89" s="10" t="n">
        <v>19001</v>
      </c>
      <c r="D89" s="11" t="s">
        <v>100</v>
      </c>
      <c r="E89" s="13" t="n">
        <v>185</v>
      </c>
      <c r="F89" s="11">
        <f>A89-seqintb</f>
        <v/>
      </c>
      <c r="G89" s="25">
        <f>B89-seqintl+E89</f>
        <v/>
      </c>
      <c r="H89" s="13" t="n">
        <v>49062</v>
      </c>
      <c r="I89" s="13" t="n">
        <v>200338</v>
      </c>
      <c r="J89" s="13" t="n">
        <v>129581</v>
      </c>
      <c r="K89" s="7">
        <f si="17" t="shared"/>
        <v/>
      </c>
      <c r="L89" s="29">
        <f si="18" t="shared"/>
        <v/>
      </c>
      <c r="M89" s="13" t="n">
        <v>18024</v>
      </c>
      <c r="N89" s="7">
        <f si="19" t="shared"/>
        <v/>
      </c>
      <c r="O89" s="13" t="n">
        <v>15680</v>
      </c>
      <c r="P89" s="13" t="n">
        <v>78884</v>
      </c>
      <c r="Q89" s="11" t="n">
        <v>100644</v>
      </c>
      <c r="R89" s="7">
        <f si="20" t="shared"/>
        <v/>
      </c>
    </row>
    <row customHeight="1" ht="11.25" r="90" s="22" spans="1:1025">
      <c r="A90" s="10" t="n">
        <v>4216</v>
      </c>
      <c r="B90" s="10" t="n">
        <v>3221</v>
      </c>
      <c r="D90" s="11" t="s">
        <v>101</v>
      </c>
      <c r="E90" s="13" t="n">
        <v>23</v>
      </c>
      <c r="F90" s="11">
        <f>A90-smbintb</f>
        <v/>
      </c>
      <c r="G90" s="25">
        <f>B90-smbintl+E90</f>
        <v/>
      </c>
      <c r="H90" s="13" t="n">
        <v>7318</v>
      </c>
      <c r="I90" s="13" t="n">
        <v>29593</v>
      </c>
      <c r="J90" s="13" t="n">
        <v>18713</v>
      </c>
      <c r="K90" s="7">
        <f si="17" t="shared"/>
        <v/>
      </c>
      <c r="L90" s="29">
        <f si="18" t="shared"/>
        <v/>
      </c>
      <c r="M90" s="13" t="n">
        <v>2837</v>
      </c>
      <c r="N90" s="7">
        <f si="19" t="shared"/>
        <v/>
      </c>
      <c r="O90" s="13" t="n">
        <v>2261</v>
      </c>
      <c r="P90" s="13" t="n">
        <v>11436</v>
      </c>
      <c r="Q90" s="11" t="n">
        <v>13093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652</v>
      </c>
      <c r="E7" s="38" t="n">
        <v>1604</v>
      </c>
      <c r="F7" s="15" t="n">
        <v>395</v>
      </c>
      <c r="G7" s="38" t="n">
        <v>1368</v>
      </c>
      <c r="H7" s="15" t="n">
        <v>416</v>
      </c>
      <c r="I7" s="38" t="n">
        <v>1443</v>
      </c>
      <c r="J7" s="15" t="n">
        <v>293</v>
      </c>
      <c r="K7" s="38" t="n">
        <v>1268</v>
      </c>
      <c r="L7" s="15" t="n">
        <v>116</v>
      </c>
      <c r="M7" s="38" t="n">
        <v>1003</v>
      </c>
    </row>
    <row customHeight="1" ht="11.25" r="8" s="22" spans="1:1025">
      <c r="A8" s="54" t="s">
        <v>94</v>
      </c>
      <c r="B8" s="15" t="n">
        <v>1604</v>
      </c>
      <c r="C8" s="38" t="n">
        <v>652</v>
      </c>
      <c r="E8" s="39" t="n"/>
      <c r="F8" s="15" t="n">
        <v>257</v>
      </c>
      <c r="G8" s="38" t="n">
        <v>309</v>
      </c>
      <c r="H8" s="15" t="n">
        <v>287</v>
      </c>
      <c r="I8" s="38" t="n">
        <v>337</v>
      </c>
      <c r="J8" s="15" t="n">
        <v>326</v>
      </c>
      <c r="K8" s="38" t="n">
        <v>228</v>
      </c>
      <c r="L8" s="15" t="n">
        <v>52</v>
      </c>
      <c r="M8" s="38" t="n">
        <v>92</v>
      </c>
    </row>
    <row customHeight="1" ht="11.25" r="9" s="22" spans="1:1025">
      <c r="A9" s="54" t="s">
        <v>95</v>
      </c>
      <c r="B9" s="15" t="n">
        <v>1368</v>
      </c>
      <c r="C9" s="38" t="n">
        <v>395</v>
      </c>
      <c r="D9" s="15" t="n">
        <v>309</v>
      </c>
      <c r="E9" s="38" t="n">
        <v>257</v>
      </c>
      <c r="G9" s="39" t="n"/>
      <c r="H9" s="15" t="n">
        <v>200</v>
      </c>
      <c r="I9" s="38" t="n">
        <v>576</v>
      </c>
      <c r="J9" s="15" t="n">
        <v>116</v>
      </c>
      <c r="K9" s="38" t="n">
        <v>220</v>
      </c>
      <c r="L9" s="15" t="n">
        <v>51</v>
      </c>
      <c r="M9" s="38" t="n">
        <v>157</v>
      </c>
    </row>
    <row customHeight="1" ht="11.25" r="10" s="22" spans="1:1025">
      <c r="A10" s="54" t="s">
        <v>96</v>
      </c>
      <c r="B10" s="15" t="n">
        <v>1443</v>
      </c>
      <c r="C10" s="38" t="n">
        <v>416</v>
      </c>
      <c r="D10" s="15" t="n">
        <v>337</v>
      </c>
      <c r="E10" s="38" t="n">
        <v>287</v>
      </c>
      <c r="F10" s="15" t="n">
        <v>576</v>
      </c>
      <c r="G10" s="38" t="n">
        <v>200</v>
      </c>
      <c r="H10" s="15" t="n"/>
      <c r="I10" s="38" t="n"/>
      <c r="J10" s="15" t="n">
        <v>157</v>
      </c>
      <c r="K10" s="38" t="n">
        <v>225</v>
      </c>
      <c r="L10" s="15" t="n">
        <v>49</v>
      </c>
      <c r="M10" s="38" t="n">
        <v>204</v>
      </c>
    </row>
    <row customHeight="1" ht="11.25" r="11" s="22" spans="1:1025">
      <c r="A11" s="54" t="s">
        <v>97</v>
      </c>
      <c r="B11" s="15" t="n">
        <v>1268</v>
      </c>
      <c r="C11" s="38" t="n">
        <v>293</v>
      </c>
      <c r="D11" s="15" t="n">
        <v>228</v>
      </c>
      <c r="E11" s="38" t="n">
        <v>326</v>
      </c>
      <c r="F11" s="15" t="n">
        <v>220</v>
      </c>
      <c r="G11" s="38" t="n">
        <v>116</v>
      </c>
      <c r="H11" s="15" t="n">
        <v>225</v>
      </c>
      <c r="I11" s="38" t="n">
        <v>157</v>
      </c>
      <c r="K11" s="39" t="n"/>
      <c r="L11" s="15" t="n">
        <v>56</v>
      </c>
      <c r="M11" s="38" t="n">
        <v>286</v>
      </c>
    </row>
    <row customHeight="1" ht="11.25" r="12" s="22" spans="1:1025">
      <c r="A12" s="54" t="s">
        <v>98</v>
      </c>
      <c r="B12" s="15" t="n">
        <v>1003</v>
      </c>
      <c r="C12" s="38" t="n">
        <v>116</v>
      </c>
      <c r="D12" s="15" t="n">
        <v>92</v>
      </c>
      <c r="E12" s="38" t="n">
        <v>52</v>
      </c>
      <c r="F12" s="15" t="n">
        <v>157</v>
      </c>
      <c r="G12" s="38" t="n">
        <v>51</v>
      </c>
      <c r="H12" s="15" t="n">
        <v>204</v>
      </c>
      <c r="I12" s="38" t="n">
        <v>49</v>
      </c>
      <c r="J12" s="15" t="n">
        <v>286</v>
      </c>
      <c r="K12" s="38" t="n">
        <v>56</v>
      </c>
      <c r="L12" s="15" t="n"/>
      <c r="M12" s="38" t="n"/>
    </row>
    <row customHeight="1" ht="11.25" r="13" s="22" spans="1:1025">
      <c r="A13" s="54" t="s">
        <v>99</v>
      </c>
      <c r="B13" s="15" t="n">
        <v>2901</v>
      </c>
      <c r="C13" s="38" t="n">
        <v>621</v>
      </c>
      <c r="D13" s="15" t="n">
        <v>794</v>
      </c>
      <c r="E13" s="38" t="n">
        <v>479</v>
      </c>
      <c r="F13" s="15" t="n">
        <v>383</v>
      </c>
      <c r="G13" s="38" t="n">
        <v>817</v>
      </c>
      <c r="H13" s="15" t="n">
        <v>385</v>
      </c>
      <c r="I13" s="38" t="n">
        <v>728</v>
      </c>
      <c r="J13" s="15" t="n">
        <v>348</v>
      </c>
      <c r="K13" s="38" t="n">
        <v>313</v>
      </c>
      <c r="L13" s="15" t="n">
        <v>73</v>
      </c>
      <c r="M13" s="38" t="n">
        <v>268</v>
      </c>
    </row>
    <row customHeight="1" ht="11.25" r="14" s="22" spans="1:1025">
      <c r="A14" s="54" t="s">
        <v>100</v>
      </c>
      <c r="B14" s="15" t="n">
        <v>3030</v>
      </c>
      <c r="C14" s="38" t="n">
        <v>732</v>
      </c>
      <c r="D14" s="15" t="n">
        <v>1426</v>
      </c>
      <c r="E14" s="38" t="n">
        <v>504</v>
      </c>
      <c r="F14" s="15" t="n">
        <v>488</v>
      </c>
      <c r="G14" s="38" t="n">
        <v>390</v>
      </c>
      <c r="H14" s="15" t="n">
        <v>571</v>
      </c>
      <c r="I14" s="38" t="n">
        <v>481</v>
      </c>
      <c r="J14" s="15" t="n">
        <v>614</v>
      </c>
      <c r="K14" s="38" t="n">
        <v>322</v>
      </c>
      <c r="L14" s="15" t="n">
        <v>140</v>
      </c>
      <c r="M14" s="38" t="n">
        <v>330</v>
      </c>
    </row>
    <row customHeight="1" ht="11.25" r="15" s="22" spans="1:1025">
      <c r="A15" s="54" t="s">
        <v>101</v>
      </c>
      <c r="B15" s="15" t="n">
        <v>667</v>
      </c>
      <c r="C15" s="38" t="n">
        <v>329</v>
      </c>
      <c r="D15" s="15" t="n">
        <v>101</v>
      </c>
      <c r="E15" s="38" t="n">
        <v>431</v>
      </c>
      <c r="F15" s="15" t="n">
        <v>85</v>
      </c>
      <c r="G15" s="38" t="n">
        <v>179</v>
      </c>
      <c r="H15" s="15" t="n">
        <v>111</v>
      </c>
      <c r="I15" s="38" t="n">
        <v>152</v>
      </c>
      <c r="J15" s="15" t="n">
        <v>207</v>
      </c>
      <c r="K15" s="38" t="n">
        <v>102</v>
      </c>
      <c r="L15" s="15" t="n">
        <v>16</v>
      </c>
      <c r="M15" s="38" t="n">
        <v>56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621</v>
      </c>
      <c r="C23" s="38" t="n">
        <v>2901</v>
      </c>
      <c r="D23" s="15" t="n">
        <v>732</v>
      </c>
      <c r="E23" s="38" t="n">
        <v>3030</v>
      </c>
      <c r="F23" s="15" t="n">
        <v>329</v>
      </c>
      <c r="G23" s="38" t="n">
        <v>667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479</v>
      </c>
      <c r="C24" s="38" t="n">
        <v>794</v>
      </c>
      <c r="D24" s="15" t="n">
        <v>504</v>
      </c>
      <c r="E24" s="38" t="n">
        <v>1426</v>
      </c>
      <c r="F24" s="15" t="n">
        <v>431</v>
      </c>
      <c r="G24" s="38" t="n">
        <v>101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817</v>
      </c>
      <c r="C25" s="38" t="n">
        <v>383</v>
      </c>
      <c r="D25" s="15" t="n">
        <v>390</v>
      </c>
      <c r="E25" s="38" t="n">
        <v>488</v>
      </c>
      <c r="F25" s="15" t="n">
        <v>179</v>
      </c>
      <c r="G25" s="38" t="n">
        <v>85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728</v>
      </c>
      <c r="C26" s="38" t="n">
        <v>385</v>
      </c>
      <c r="D26" s="15" t="n">
        <v>481</v>
      </c>
      <c r="E26" s="38" t="n">
        <v>571</v>
      </c>
      <c r="F26" s="15" t="n">
        <v>152</v>
      </c>
      <c r="G26" s="38" t="n">
        <v>111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313</v>
      </c>
      <c r="C27" s="38" t="n">
        <v>348</v>
      </c>
      <c r="D27" s="15" t="n">
        <v>322</v>
      </c>
      <c r="E27" s="38" t="n">
        <v>614</v>
      </c>
      <c r="F27" s="15" t="n">
        <v>102</v>
      </c>
      <c r="G27" s="38" t="n">
        <v>207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268</v>
      </c>
      <c r="C28" s="38" t="n">
        <v>73</v>
      </c>
      <c r="D28" s="15" t="n">
        <v>330</v>
      </c>
      <c r="E28" s="38" t="n">
        <v>140</v>
      </c>
      <c r="F28" s="15" t="n">
        <v>56</v>
      </c>
      <c r="G28" s="38" t="n">
        <v>16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737</v>
      </c>
      <c r="E29" s="38" t="n">
        <v>773</v>
      </c>
      <c r="F29" s="15" t="n">
        <v>359</v>
      </c>
      <c r="G29" s="38" t="n">
        <v>186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773</v>
      </c>
      <c r="C30" s="38" t="n">
        <v>737</v>
      </c>
      <c r="D30" s="15" t="n"/>
      <c r="E30" s="38" t="n"/>
      <c r="F30" s="15" t="n">
        <v>720</v>
      </c>
      <c r="G30" s="38" t="n">
        <v>179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186</v>
      </c>
      <c r="C31" s="38" t="n">
        <v>359</v>
      </c>
      <c r="D31" s="15" t="n">
        <v>179</v>
      </c>
      <c r="E31" s="38" t="n">
        <v>720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171</v>
      </c>
      <c r="E39" s="38" t="n">
        <v>210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210</v>
      </c>
      <c r="C40" s="38" t="n">
        <v>171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102</v>
      </c>
      <c r="E48" s="38" t="n">
        <v>39</v>
      </c>
      <c r="F48" s="15" t="n">
        <v>357</v>
      </c>
      <c r="G48" s="38" t="n">
        <v>239</v>
      </c>
      <c r="H48" s="15" t="n">
        <v>122</v>
      </c>
      <c r="I48" s="38" t="n">
        <v>122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39</v>
      </c>
      <c r="C49" s="38" t="n">
        <v>102</v>
      </c>
      <c r="D49" s="65" t="n"/>
      <c r="E49" s="39" t="n"/>
      <c r="F49" s="15" t="n">
        <v>22</v>
      </c>
      <c r="G49" s="38" t="n">
        <v>29</v>
      </c>
      <c r="H49" s="15" t="n">
        <v>8</v>
      </c>
      <c r="I49" s="38" t="n">
        <v>0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239</v>
      </c>
      <c r="C50" s="38" t="n">
        <v>357</v>
      </c>
      <c r="D50" s="15" t="n">
        <v>29</v>
      </c>
      <c r="E50" s="38" t="n">
        <v>22</v>
      </c>
      <c r="G50" s="39" t="n"/>
      <c r="H50" s="15" t="n">
        <v>63</v>
      </c>
      <c r="I50" s="38" t="n">
        <v>58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122</v>
      </c>
      <c r="C51" s="38" t="n">
        <v>122</v>
      </c>
      <c r="D51" s="15" t="n">
        <v>0</v>
      </c>
      <c r="E51" s="38" t="n">
        <v>8</v>
      </c>
      <c r="F51" s="15" t="n">
        <v>58</v>
      </c>
      <c r="G51" s="38" t="n">
        <v>63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