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<sst xmlns="http://schemas.openxmlformats.org/spreadsheetml/2006/main" uniqueCount="123">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</sst>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44713.0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2554</v>
      </c>
      <c r="B10" s="10" t="n">
        <v>1671</v>
      </c>
      <c r="D10" s="19" t="s">
        <v>31</v>
      </c>
      <c r="E10" s="18" t="n">
        <v>11</v>
      </c>
      <c r="F10" s="19">
        <f ref="F10:G13" si="0" t="shared">A10</f>
        <v/>
      </c>
      <c r="G10" s="24">
        <f si="0" t="shared"/>
        <v/>
      </c>
      <c r="H10" s="18" t="n">
        <v>4730</v>
      </c>
      <c r="I10" s="18" t="n">
        <v>26477</v>
      </c>
      <c r="J10" s="18" t="n">
        <v>17624</v>
      </c>
      <c r="K10" s="20">
        <f ref="K10:K59" si="1" t="shared">(I10-J10)/J10</f>
        <v/>
      </c>
      <c r="L10" s="30">
        <f ref="L10:L59" si="2" t="shared">(H10-G10)/H10</f>
        <v/>
      </c>
      <c r="M10" s="18" t="n">
        <v>1250</v>
      </c>
      <c r="N10" s="20">
        <f ref="N10:N59" si="3" t="shared">M10/allholds</f>
        <v/>
      </c>
      <c r="O10" s="18" t="n">
        <v>1134</v>
      </c>
      <c r="P10" s="18" t="n">
        <v>8141</v>
      </c>
      <c r="Q10" s="19" t="n">
        <v>7545</v>
      </c>
      <c r="R10" s="20">
        <f ref="R10:R59" si="4" t="shared">(P10-Q10)/Q10</f>
        <v/>
      </c>
    </row>
    <row customHeight="1" ht="11.25" r="11" s="22" spans="1:1025">
      <c r="A11" s="10" t="n">
        <v>625</v>
      </c>
      <c r="B11" s="10" t="n">
        <v>544</v>
      </c>
      <c r="C11" s="21" t="n"/>
      <c r="D11" s="11" t="s">
        <v>32</v>
      </c>
      <c r="E11" s="13" t="n">
        <v>5</v>
      </c>
      <c r="F11" s="11">
        <f si="0" t="shared"/>
        <v/>
      </c>
      <c r="G11" s="25">
        <f si="0" t="shared"/>
        <v/>
      </c>
      <c r="H11" s="13" t="n">
        <v>1450</v>
      </c>
      <c r="I11" s="13" t="n">
        <v>7093</v>
      </c>
      <c r="J11" s="13" t="n">
        <v>6336</v>
      </c>
      <c r="K11" s="7">
        <f si="1" t="shared"/>
        <v/>
      </c>
      <c r="L11" s="29">
        <f si="2" t="shared"/>
        <v/>
      </c>
      <c r="M11" s="13" t="n">
        <v>486</v>
      </c>
      <c r="N11" s="7">
        <f si="3" t="shared"/>
        <v/>
      </c>
      <c r="O11" s="13" t="n">
        <v>377</v>
      </c>
      <c r="P11" s="13" t="n">
        <v>2486</v>
      </c>
      <c r="Q11" s="11" t="n">
        <v>1884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4684</v>
      </c>
      <c r="B12" s="10" t="n">
        <v>4918</v>
      </c>
      <c r="D12" s="11" t="s">
        <v>33</v>
      </c>
      <c r="E12" s="13" t="n">
        <v>30</v>
      </c>
      <c r="F12" s="26">
        <f si="0" t="shared"/>
        <v/>
      </c>
      <c r="G12" s="27">
        <f si="0" t="shared"/>
        <v/>
      </c>
      <c r="H12" s="13" t="n">
        <v>15194</v>
      </c>
      <c r="I12" s="13" t="n">
        <v>83702</v>
      </c>
      <c r="J12" s="13" t="n">
        <v>74466</v>
      </c>
      <c r="K12" s="7">
        <f si="1" t="shared"/>
        <v/>
      </c>
      <c r="L12" s="31">
        <f si="2" t="shared"/>
        <v/>
      </c>
      <c r="M12" s="13" t="n">
        <v>4872</v>
      </c>
      <c r="N12" s="7">
        <f si="3" t="shared"/>
        <v/>
      </c>
      <c r="O12" s="13" t="n">
        <v>4199</v>
      </c>
      <c r="P12" s="13" t="n">
        <v>29098</v>
      </c>
      <c r="Q12" s="11" t="n">
        <v>31950</v>
      </c>
      <c r="R12" s="7">
        <f si="4" t="shared"/>
        <v/>
      </c>
    </row>
    <row customHeight="1" ht="11.25" r="13" s="22" spans="1:1025">
      <c r="A13" s="10" t="n">
        <v>1294</v>
      </c>
      <c r="B13" s="10" t="n">
        <v>890</v>
      </c>
      <c r="D13" s="19" t="s">
        <v>34</v>
      </c>
      <c r="E13" s="18" t="n">
        <v>5</v>
      </c>
      <c r="F13" s="19">
        <f si="0" t="shared"/>
        <v/>
      </c>
      <c r="G13" s="24">
        <f si="0" t="shared"/>
        <v/>
      </c>
      <c r="H13" s="18" t="n">
        <v>2332</v>
      </c>
      <c r="I13" s="18" t="n">
        <v>11039</v>
      </c>
      <c r="J13" s="18" t="n">
        <v>8085</v>
      </c>
      <c r="K13" s="20">
        <f si="1" t="shared"/>
        <v/>
      </c>
      <c r="L13" s="30">
        <f si="2" t="shared"/>
        <v/>
      </c>
      <c r="M13" s="18" t="n">
        <v>592</v>
      </c>
      <c r="N13" s="20">
        <f si="3" t="shared"/>
        <v/>
      </c>
      <c r="O13" s="18" t="n">
        <v>691</v>
      </c>
      <c r="P13" s="18" t="n">
        <v>4346</v>
      </c>
      <c r="Q13" s="19" t="n">
        <v>3366</v>
      </c>
      <c r="R13" s="20">
        <f si="4" t="shared"/>
        <v/>
      </c>
    </row>
    <row customHeight="1" ht="11.25" r="14" s="22" spans="1:1025">
      <c r="A14" s="10" t="n">
        <v>1625</v>
      </c>
      <c r="B14" s="10" t="n">
        <v>1684</v>
      </c>
      <c r="D14" s="11" t="s">
        <v>35</v>
      </c>
      <c r="E14" s="13" t="n">
        <v>19</v>
      </c>
      <c r="F14" s="11">
        <f>A14</f>
        <v/>
      </c>
      <c r="G14" s="25">
        <f>B14</f>
        <v/>
      </c>
      <c r="H14" s="13" t="n">
        <v>6403</v>
      </c>
      <c r="I14" s="13" t="n">
        <v>31198</v>
      </c>
      <c r="J14" s="13" t="n">
        <v>23167</v>
      </c>
      <c r="K14" s="7">
        <f si="1" t="shared"/>
        <v/>
      </c>
      <c r="L14" s="29">
        <f si="2" t="shared"/>
        <v/>
      </c>
      <c r="M14" s="13" t="n">
        <v>1395</v>
      </c>
      <c r="N14" s="7">
        <f si="3" t="shared"/>
        <v/>
      </c>
      <c r="O14" s="13" t="n">
        <v>1329</v>
      </c>
      <c r="P14" s="13" t="n">
        <v>8739</v>
      </c>
      <c r="Q14" s="11" t="n">
        <v>9899</v>
      </c>
      <c r="R14" s="7">
        <f si="4" t="shared"/>
        <v/>
      </c>
    </row>
    <row customHeight="1" ht="11.25" r="15" s="22" spans="1:1025">
      <c r="A15" s="10" t="n">
        <v>1735</v>
      </c>
      <c r="B15" s="10" t="n">
        <v>1543</v>
      </c>
      <c r="D15" s="11" t="s">
        <v>36</v>
      </c>
      <c r="E15" s="13" t="n">
        <v>10</v>
      </c>
      <c r="F15" s="26">
        <f ref="F15:F48" si="5" t="shared">A15</f>
        <v/>
      </c>
      <c r="G15" s="27">
        <f ref="G15:G48" si="6" t="shared">B15</f>
        <v/>
      </c>
      <c r="H15" s="13" t="n">
        <v>3995</v>
      </c>
      <c r="I15" s="13" t="n">
        <v>23031</v>
      </c>
      <c r="J15" s="13" t="n">
        <v>15664</v>
      </c>
      <c r="K15" s="7">
        <f si="1" t="shared"/>
        <v/>
      </c>
      <c r="L15" s="31">
        <f si="2" t="shared"/>
        <v/>
      </c>
      <c r="M15" s="13" t="n">
        <v>1294</v>
      </c>
      <c r="N15" s="7">
        <f si="3" t="shared"/>
        <v/>
      </c>
      <c r="O15" s="13" t="n">
        <v>1195</v>
      </c>
      <c r="P15" s="13" t="n">
        <v>8852</v>
      </c>
      <c r="Q15" s="11" t="n">
        <v>8325</v>
      </c>
      <c r="R15" s="7">
        <f si="4" t="shared"/>
        <v/>
      </c>
    </row>
    <row customHeight="1" ht="11.25" r="16" s="22" spans="1:1025">
      <c r="A16" s="10" t="n">
        <v>2338</v>
      </c>
      <c r="B16" s="10" t="n">
        <v>1597</v>
      </c>
      <c r="D16" s="19" t="s">
        <v>37</v>
      </c>
      <c r="E16" s="18" t="n">
        <v>7</v>
      </c>
      <c r="F16" s="19">
        <f si="5" t="shared"/>
        <v/>
      </c>
      <c r="G16" s="24">
        <f si="6" t="shared"/>
        <v/>
      </c>
      <c r="H16" s="18" t="n">
        <v>3951</v>
      </c>
      <c r="I16" s="18" t="n">
        <v>22423</v>
      </c>
      <c r="J16" s="18" t="n">
        <v>15408</v>
      </c>
      <c r="K16" s="20">
        <f si="1" t="shared"/>
        <v/>
      </c>
      <c r="L16" s="30">
        <f si="2" t="shared"/>
        <v/>
      </c>
      <c r="M16" s="18" t="n">
        <v>1383</v>
      </c>
      <c r="N16" s="20">
        <f si="3" t="shared"/>
        <v/>
      </c>
      <c r="O16" s="18" t="n">
        <v>1227</v>
      </c>
      <c r="P16" s="18" t="n">
        <v>8412</v>
      </c>
      <c r="Q16" s="19" t="n">
        <v>8263</v>
      </c>
      <c r="R16" s="20">
        <f si="4" t="shared"/>
        <v/>
      </c>
    </row>
    <row customHeight="1" ht="11.25" r="17" s="22" spans="1:1025">
      <c r="A17" s="10" t="n">
        <v>503</v>
      </c>
      <c r="B17" s="10" t="n">
        <v>691</v>
      </c>
      <c r="D17" s="11" t="s">
        <v>38</v>
      </c>
      <c r="E17" s="13" t="n">
        <v>8</v>
      </c>
      <c r="F17" s="11">
        <f si="5" t="shared"/>
        <v/>
      </c>
      <c r="G17" s="25">
        <f si="6" t="shared"/>
        <v/>
      </c>
      <c r="H17" s="13" t="n">
        <v>1541</v>
      </c>
      <c r="I17" s="13" t="n">
        <v>6897</v>
      </c>
      <c r="J17" s="13" t="n">
        <v>6878</v>
      </c>
      <c r="K17" s="7">
        <f si="1" t="shared"/>
        <v/>
      </c>
      <c r="L17" s="29">
        <f si="2" t="shared"/>
        <v/>
      </c>
      <c r="M17" s="13" t="n">
        <v>418</v>
      </c>
      <c r="N17" s="7">
        <f si="3" t="shared"/>
        <v/>
      </c>
      <c r="O17" s="13" t="n">
        <v>385</v>
      </c>
      <c r="P17" s="13" t="n">
        <v>2399</v>
      </c>
      <c r="Q17" s="11" t="n">
        <v>3031</v>
      </c>
      <c r="R17" s="7">
        <f si="4" t="shared"/>
        <v/>
      </c>
    </row>
    <row customHeight="1" ht="11.25" r="18" s="22" spans="1:1025">
      <c r="A18" s="10" t="n">
        <v>1617</v>
      </c>
      <c r="B18" s="10" t="n">
        <v>1885</v>
      </c>
      <c r="D18" s="11" t="s">
        <v>39</v>
      </c>
      <c r="E18" s="13" t="n">
        <v>18</v>
      </c>
      <c r="F18" s="26">
        <f si="5" t="shared"/>
        <v/>
      </c>
      <c r="G18" s="27">
        <f si="6" t="shared"/>
        <v/>
      </c>
      <c r="H18" s="13" t="n">
        <v>5279</v>
      </c>
      <c r="I18" s="13" t="n">
        <v>26125</v>
      </c>
      <c r="J18" s="13" t="n">
        <v>23432</v>
      </c>
      <c r="K18" s="7">
        <f si="1" t="shared"/>
        <v/>
      </c>
      <c r="L18" s="31">
        <f si="2" t="shared"/>
        <v/>
      </c>
      <c r="M18" s="13" t="n">
        <v>1599</v>
      </c>
      <c r="N18" s="7">
        <f si="3" t="shared"/>
        <v/>
      </c>
      <c r="O18" s="13" t="n">
        <v>1482</v>
      </c>
      <c r="P18" s="13" t="n">
        <v>10000</v>
      </c>
      <c r="Q18" s="11" t="n">
        <v>10581</v>
      </c>
      <c r="R18" s="7">
        <f si="4" t="shared"/>
        <v/>
      </c>
    </row>
    <row customHeight="1" ht="11.25" r="19" s="22" spans="1:1025">
      <c r="A19" s="10" t="n">
        <v>2527</v>
      </c>
      <c r="B19" s="10" t="n">
        <v>1779</v>
      </c>
      <c r="D19" s="19" t="s">
        <v>40</v>
      </c>
      <c r="E19" s="18" t="n">
        <v>20</v>
      </c>
      <c r="F19" s="19">
        <f si="5" t="shared"/>
        <v/>
      </c>
      <c r="G19" s="24">
        <f si="6" t="shared"/>
        <v/>
      </c>
      <c r="H19" s="18" t="n">
        <v>5596</v>
      </c>
      <c r="I19" s="18" t="n">
        <v>29206</v>
      </c>
      <c r="J19" s="18" t="n">
        <v>28683</v>
      </c>
      <c r="K19" s="20">
        <f si="1" t="shared"/>
        <v/>
      </c>
      <c r="L19" s="30">
        <f si="2" t="shared"/>
        <v/>
      </c>
      <c r="M19" s="18" t="n">
        <v>1553</v>
      </c>
      <c r="N19" s="20">
        <f si="3" t="shared"/>
        <v/>
      </c>
      <c r="O19" s="18" t="n">
        <v>1352</v>
      </c>
      <c r="P19" s="18" t="n">
        <v>9884</v>
      </c>
      <c r="Q19" s="19" t="n">
        <v>11628</v>
      </c>
      <c r="R19" s="20">
        <f si="4" t="shared"/>
        <v/>
      </c>
    </row>
    <row customHeight="1" ht="11.25" r="20" s="22" spans="1:1025">
      <c r="A20" s="10" t="n">
        <v>1774</v>
      </c>
      <c r="B20" s="10" t="n">
        <v>1366</v>
      </c>
      <c r="D20" s="11" t="s">
        <v>41</v>
      </c>
      <c r="E20" s="13" t="n">
        <v>9</v>
      </c>
      <c r="F20" s="11">
        <f si="5" t="shared"/>
        <v/>
      </c>
      <c r="G20" s="25">
        <f si="6" t="shared"/>
        <v/>
      </c>
      <c r="H20" s="13" t="n">
        <v>2811</v>
      </c>
      <c r="I20" s="13" t="n">
        <v>14506</v>
      </c>
      <c r="J20" s="13" t="n">
        <v>15182</v>
      </c>
      <c r="K20" s="7">
        <f si="1" t="shared"/>
        <v/>
      </c>
      <c r="L20" s="29">
        <f si="2" t="shared"/>
        <v/>
      </c>
      <c r="M20" s="13" t="n">
        <v>1120</v>
      </c>
      <c r="N20" s="7">
        <f si="3" t="shared"/>
        <v/>
      </c>
      <c r="O20" s="13" t="n">
        <v>1008</v>
      </c>
      <c r="P20" s="13" t="n">
        <v>6755</v>
      </c>
      <c r="Q20" s="11" t="n">
        <v>8265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5248</v>
      </c>
      <c r="B21" s="10" t="n">
        <v>5013</v>
      </c>
      <c r="D21" s="11" t="s">
        <v>42</v>
      </c>
      <c r="E21" s="13" t="n">
        <v>33</v>
      </c>
      <c r="F21" s="11">
        <f si="5" t="shared"/>
        <v/>
      </c>
      <c r="G21" s="25">
        <f si="6" t="shared"/>
        <v/>
      </c>
      <c r="H21" s="13" t="n">
        <v>17413</v>
      </c>
      <c r="I21" s="13" t="n">
        <v>93593</v>
      </c>
      <c r="J21" s="13" t="n">
        <v>96752</v>
      </c>
      <c r="K21" s="7">
        <f si="1" t="shared"/>
        <v/>
      </c>
      <c r="L21" s="29">
        <f si="2" t="shared"/>
        <v/>
      </c>
      <c r="M21" s="13" t="n">
        <v>5000</v>
      </c>
      <c r="N21" s="7">
        <f si="3" t="shared"/>
        <v/>
      </c>
      <c r="O21" s="13" t="n">
        <v>4317</v>
      </c>
      <c r="P21" s="13" t="n">
        <v>28154</v>
      </c>
      <c r="Q21" s="11" t="n">
        <v>28223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7465</v>
      </c>
      <c r="B22" s="10" t="n">
        <v>7938</v>
      </c>
      <c r="D22" s="19" t="s">
        <v>43</v>
      </c>
      <c r="E22" s="18" t="n">
        <v>76</v>
      </c>
      <c r="F22" s="19">
        <f si="5" t="shared"/>
        <v/>
      </c>
      <c r="G22" s="24">
        <f si="6" t="shared"/>
        <v/>
      </c>
      <c r="H22" s="18" t="n">
        <v>29712</v>
      </c>
      <c r="I22" s="18" t="n">
        <v>152849</v>
      </c>
      <c r="J22" s="18" t="n">
        <v>93746</v>
      </c>
      <c r="K22" s="20">
        <f si="1" t="shared"/>
        <v/>
      </c>
      <c r="L22" s="30">
        <f si="2" t="shared"/>
        <v/>
      </c>
      <c r="M22" s="18" t="n">
        <v>8171</v>
      </c>
      <c r="N22" s="20">
        <f si="3" t="shared"/>
        <v/>
      </c>
      <c r="O22" s="18" t="n">
        <v>6752</v>
      </c>
      <c r="P22" s="18" t="n">
        <v>48897</v>
      </c>
      <c r="Q22" s="19" t="n">
        <v>56510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473</v>
      </c>
      <c r="B23" s="10" t="n">
        <v>206</v>
      </c>
      <c r="D23" s="11" t="s">
        <v>44</v>
      </c>
      <c r="E23" s="13" t="n">
        <v>3</v>
      </c>
      <c r="F23" s="11">
        <f si="5" t="shared"/>
        <v/>
      </c>
      <c r="G23" s="25">
        <f si="6" t="shared"/>
        <v/>
      </c>
      <c r="H23" s="13" t="n">
        <v>423</v>
      </c>
      <c r="I23" s="13" t="n">
        <v>2596</v>
      </c>
      <c r="J23" s="13" t="n">
        <v>3883</v>
      </c>
      <c r="K23" s="7">
        <f si="1" t="shared"/>
        <v/>
      </c>
      <c r="L23" s="29">
        <f si="2" t="shared"/>
        <v/>
      </c>
      <c r="M23" s="13" t="n">
        <v>168</v>
      </c>
      <c r="N23" s="7">
        <f si="3" t="shared"/>
        <v/>
      </c>
      <c r="O23" s="13" t="n">
        <v>173</v>
      </c>
      <c r="P23" s="13" t="n">
        <v>1100</v>
      </c>
      <c r="Q23" s="11" t="n">
        <v>2140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2098</v>
      </c>
      <c r="B24" s="10" t="n">
        <v>2317</v>
      </c>
      <c r="D24" s="11" t="s">
        <v>45</v>
      </c>
      <c r="E24" s="13" t="n">
        <v>11</v>
      </c>
      <c r="F24" s="11">
        <f si="5" t="shared"/>
        <v/>
      </c>
      <c r="G24" s="25">
        <f si="6" t="shared"/>
        <v/>
      </c>
      <c r="H24" s="13" t="n">
        <v>6269</v>
      </c>
      <c r="I24" s="13" t="n">
        <v>30354</v>
      </c>
      <c r="J24" s="13" t="n">
        <v>29808</v>
      </c>
      <c r="K24" s="7">
        <f si="1" t="shared"/>
        <v/>
      </c>
      <c r="L24" s="29">
        <f si="2" t="shared"/>
        <v/>
      </c>
      <c r="M24" s="13" t="n">
        <v>2081</v>
      </c>
      <c r="N24" s="7">
        <f si="3" t="shared"/>
        <v/>
      </c>
      <c r="O24" s="13" t="n">
        <v>1830</v>
      </c>
      <c r="P24" s="13" t="n">
        <v>13040</v>
      </c>
      <c r="Q24" s="11" t="n">
        <v>13341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964</v>
      </c>
      <c r="B25" s="10" t="n">
        <v>808</v>
      </c>
      <c r="D25" s="19" t="s">
        <v>46</v>
      </c>
      <c r="E25" s="18" t="n">
        <v>11</v>
      </c>
      <c r="F25" s="19">
        <f si="5" t="shared"/>
        <v/>
      </c>
      <c r="G25" s="24">
        <f si="6" t="shared"/>
        <v/>
      </c>
      <c r="H25" s="18" t="n">
        <v>2827</v>
      </c>
      <c r="I25" s="18" t="n">
        <v>15324</v>
      </c>
      <c r="J25" s="18" t="n">
        <v>13462</v>
      </c>
      <c r="K25" s="20">
        <f si="1" t="shared"/>
        <v/>
      </c>
      <c r="L25" s="30">
        <f si="2" t="shared"/>
        <v/>
      </c>
      <c r="M25" s="18" t="n">
        <v>899</v>
      </c>
      <c r="N25" s="20">
        <f si="3" t="shared"/>
        <v/>
      </c>
      <c r="O25" s="18" t="n">
        <v>626</v>
      </c>
      <c r="P25" s="18" t="n">
        <v>5188</v>
      </c>
      <c r="Q25" s="19" t="n">
        <v>5418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986</v>
      </c>
      <c r="B26" s="10" t="n">
        <v>1091</v>
      </c>
      <c r="D26" s="11" t="s">
        <v>47</v>
      </c>
      <c r="E26" s="13" t="n">
        <v>1</v>
      </c>
      <c r="F26" s="11">
        <f si="5" t="shared"/>
        <v/>
      </c>
      <c r="G26" s="25">
        <f si="6" t="shared"/>
        <v/>
      </c>
      <c r="H26" s="13" t="n">
        <v>2022</v>
      </c>
      <c r="I26" s="13" t="n">
        <v>10033</v>
      </c>
      <c r="J26" s="13" t="n">
        <v>9753</v>
      </c>
      <c r="K26" s="7">
        <f si="1" t="shared"/>
        <v/>
      </c>
      <c r="L26" s="29">
        <f si="2" t="shared"/>
        <v/>
      </c>
      <c r="M26" s="13" t="n">
        <v>927</v>
      </c>
      <c r="N26" s="7">
        <f si="3" t="shared"/>
        <v/>
      </c>
      <c r="O26" s="13" t="n">
        <v>825</v>
      </c>
      <c r="P26" s="13" t="n">
        <v>5280</v>
      </c>
      <c r="Q26" s="11" t="n">
        <v>4614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6151</v>
      </c>
      <c r="B27" s="10" t="n">
        <v>4388</v>
      </c>
      <c r="D27" s="11" t="s">
        <v>48</v>
      </c>
      <c r="E27" s="13" t="n">
        <v>34</v>
      </c>
      <c r="F27" s="11">
        <f si="5" t="shared"/>
        <v/>
      </c>
      <c r="G27" s="25">
        <f si="6" t="shared"/>
        <v/>
      </c>
      <c r="H27" s="13" t="n">
        <v>15731</v>
      </c>
      <c r="I27" s="13" t="n">
        <v>80421</v>
      </c>
      <c r="J27" s="13" t="n">
        <v>59003</v>
      </c>
      <c r="K27" s="7">
        <f si="1" t="shared"/>
        <v/>
      </c>
      <c r="L27" s="29">
        <f si="2" t="shared"/>
        <v/>
      </c>
      <c r="M27" s="13" t="n">
        <v>4728</v>
      </c>
      <c r="N27" s="7">
        <f si="3" t="shared"/>
        <v/>
      </c>
      <c r="O27" s="13" t="n">
        <v>3911</v>
      </c>
      <c r="P27" s="13" t="n">
        <v>28109</v>
      </c>
      <c r="Q27" s="11" t="n">
        <v>30759</v>
      </c>
      <c r="R27" s="7">
        <f si="4" t="shared"/>
        <v/>
      </c>
      <c r="S27" s="21" t="n"/>
      <c r="T27" s="21" t="n"/>
    </row>
    <row customHeight="1" ht="11.25" r="28" s="22" spans="1:1025">
      <c r="A28" s="10" t="n">
        <v>6948</v>
      </c>
      <c r="B28" s="10" t="n">
        <v>5458</v>
      </c>
      <c r="D28" s="19" t="s">
        <v>49</v>
      </c>
      <c r="E28" s="18" t="n">
        <v>57</v>
      </c>
      <c r="F28" s="19">
        <f si="5" t="shared"/>
        <v/>
      </c>
      <c r="G28" s="24">
        <f si="6" t="shared"/>
        <v/>
      </c>
      <c r="H28" s="18" t="n">
        <v>21007</v>
      </c>
      <c r="I28" s="18" t="n">
        <v>115325</v>
      </c>
      <c r="J28" s="18" t="n">
        <v>94332</v>
      </c>
      <c r="K28" s="20">
        <f si="1" t="shared"/>
        <v/>
      </c>
      <c r="L28" s="30">
        <f si="2" t="shared"/>
        <v/>
      </c>
      <c r="M28" s="18" t="n">
        <v>5346</v>
      </c>
      <c r="N28" s="20">
        <f si="3" t="shared"/>
        <v/>
      </c>
      <c r="O28" s="18" t="n">
        <v>4851</v>
      </c>
      <c r="P28" s="18" t="n">
        <v>34326</v>
      </c>
      <c r="Q28" s="19" t="n">
        <v>36051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7824</v>
      </c>
      <c r="B29" s="10" t="n">
        <v>2607</v>
      </c>
      <c r="D29" s="11" t="s">
        <v>50</v>
      </c>
      <c r="E29" s="13" t="n">
        <v>11</v>
      </c>
      <c r="F29" s="11">
        <f si="5" t="shared"/>
        <v/>
      </c>
      <c r="G29" s="25">
        <f si="6" t="shared"/>
        <v/>
      </c>
      <c r="H29" s="13" t="n">
        <v>19912</v>
      </c>
      <c r="I29" s="13" t="n">
        <v>110227</v>
      </c>
      <c r="J29" s="13" t="s">
        <v>51</v>
      </c>
      <c r="K29" s="7">
        <f si="1" t="shared"/>
        <v/>
      </c>
      <c r="L29" s="29">
        <f si="2" t="shared"/>
        <v/>
      </c>
      <c r="M29" s="13" t="n">
        <v>3269</v>
      </c>
      <c r="N29" s="7">
        <f>M29/allholds</f>
        <v/>
      </c>
      <c r="O29" s="13" t="n">
        <v>2868</v>
      </c>
      <c r="P29" s="13" t="n">
        <v>21082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9418</v>
      </c>
      <c r="B30" s="10" t="n">
        <v>14961</v>
      </c>
      <c r="D30" s="11" t="s">
        <v>52</v>
      </c>
      <c r="E30" s="13" t="n">
        <v>120</v>
      </c>
      <c r="F30" s="11">
        <f si="5" t="shared"/>
        <v/>
      </c>
      <c r="G30" s="25">
        <f si="6" t="shared"/>
        <v/>
      </c>
      <c r="H30" s="13" t="n">
        <v>50016</v>
      </c>
      <c r="I30" s="13" t="n">
        <v>262239</v>
      </c>
      <c r="J30" s="13" t="n">
        <v>189244</v>
      </c>
      <c r="K30" s="7">
        <f si="1" t="shared"/>
        <v/>
      </c>
      <c r="L30" s="29">
        <f si="2" t="shared"/>
        <v/>
      </c>
      <c r="M30" s="13" t="n">
        <v>15167</v>
      </c>
      <c r="N30" s="7">
        <f si="3" t="shared"/>
        <v/>
      </c>
      <c r="O30" s="13" t="n">
        <v>12857</v>
      </c>
      <c r="P30" s="13" t="n">
        <v>90291</v>
      </c>
      <c r="Q30" s="11" t="n">
        <v>116082</v>
      </c>
      <c r="R30" s="7">
        <f si="4" t="shared"/>
        <v/>
      </c>
      <c r="S30" s="21" t="n"/>
      <c r="T30" s="21" t="n"/>
    </row>
    <row customHeight="1" ht="11.25" r="31" s="22" spans="1:1025">
      <c r="A31" s="10" t="n">
        <v>791</v>
      </c>
      <c r="B31" s="10" t="n">
        <v>267</v>
      </c>
      <c r="D31" s="19" t="s">
        <v>53</v>
      </c>
      <c r="E31" s="18" t="n">
        <v>1</v>
      </c>
      <c r="F31" s="19">
        <f si="5" t="shared"/>
        <v/>
      </c>
      <c r="G31" s="24">
        <f si="6" t="shared"/>
        <v/>
      </c>
      <c r="H31" s="18" t="n">
        <v>1152</v>
      </c>
      <c r="I31" s="18" t="n">
        <v>7240</v>
      </c>
      <c r="J31" s="18" t="n">
        <v>6378</v>
      </c>
      <c r="K31" s="20">
        <f si="1" t="shared"/>
        <v/>
      </c>
      <c r="L31" s="30">
        <f si="2" t="shared"/>
        <v/>
      </c>
      <c r="M31" s="18" t="n">
        <v>295</v>
      </c>
      <c r="N31" s="20">
        <f si="3" t="shared"/>
        <v/>
      </c>
      <c r="O31" s="18" t="n">
        <v>234</v>
      </c>
      <c r="P31" s="18" t="n">
        <v>2542</v>
      </c>
      <c r="Q31" s="19" t="n">
        <v>2042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5699</v>
      </c>
      <c r="B32" s="10" t="n">
        <v>5749</v>
      </c>
      <c r="D32" s="11" t="s">
        <v>54</v>
      </c>
      <c r="E32" s="13" t="n">
        <v>57</v>
      </c>
      <c r="F32" s="11">
        <f si="5" t="shared"/>
        <v/>
      </c>
      <c r="G32" s="25">
        <f si="6" t="shared"/>
        <v/>
      </c>
      <c r="H32" s="13" t="n">
        <v>14968</v>
      </c>
      <c r="I32" s="13" t="n">
        <v>87854</v>
      </c>
      <c r="J32" s="13" t="n">
        <v>72685</v>
      </c>
      <c r="K32" s="7">
        <f si="1" t="shared"/>
        <v/>
      </c>
      <c r="L32" s="29">
        <f si="2" t="shared"/>
        <v/>
      </c>
      <c r="M32" s="13" t="n">
        <v>5267</v>
      </c>
      <c r="N32" s="7">
        <f si="3" t="shared"/>
        <v/>
      </c>
      <c r="O32" s="13" t="n">
        <v>4518</v>
      </c>
      <c r="P32" s="13" t="n">
        <v>33940</v>
      </c>
      <c r="Q32" s="11" t="n">
        <v>38227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3730</v>
      </c>
      <c r="B33" s="10" t="n">
        <v>3596</v>
      </c>
      <c r="D33" s="11" t="s">
        <v>55</v>
      </c>
      <c r="E33" s="13" t="n">
        <v>32</v>
      </c>
      <c r="F33" s="11">
        <f si="5" t="shared"/>
        <v/>
      </c>
      <c r="G33" s="25">
        <f si="6" t="shared"/>
        <v/>
      </c>
      <c r="H33" s="13" t="n">
        <v>11506</v>
      </c>
      <c r="I33" s="13" t="n">
        <v>50593</v>
      </c>
      <c r="J33" s="13" t="n">
        <v>40542</v>
      </c>
      <c r="K33" s="7">
        <f si="1" t="shared"/>
        <v/>
      </c>
      <c r="L33" s="29">
        <f si="2" t="shared"/>
        <v/>
      </c>
      <c r="M33" s="13" t="n">
        <v>3698</v>
      </c>
      <c r="N33" s="7">
        <f si="3" t="shared"/>
        <v/>
      </c>
      <c r="O33" s="13" t="n">
        <v>2950</v>
      </c>
      <c r="P33" s="13" t="n">
        <v>21531</v>
      </c>
      <c r="Q33" s="11" t="n">
        <v>21433</v>
      </c>
      <c r="R33" s="7">
        <f si="4" t="shared"/>
        <v/>
      </c>
      <c r="S33" s="21" t="n"/>
      <c r="T33" s="21" t="n"/>
    </row>
    <row customHeight="1" ht="11.25" r="34" s="22" spans="1:1025">
      <c r="A34" s="10" t="n">
        <v>4996</v>
      </c>
      <c r="B34" s="10" t="n">
        <v>4390</v>
      </c>
      <c r="D34" s="19" t="s">
        <v>56</v>
      </c>
      <c r="E34" s="18" t="n">
        <v>36</v>
      </c>
      <c r="F34" s="19">
        <f si="5" t="shared"/>
        <v/>
      </c>
      <c r="G34" s="24">
        <f si="6" t="shared"/>
        <v/>
      </c>
      <c r="H34" s="18" t="n">
        <v>15286</v>
      </c>
      <c r="I34" s="18" t="n">
        <v>81498</v>
      </c>
      <c r="J34" s="18" t="n">
        <v>64431</v>
      </c>
      <c r="K34" s="20">
        <f si="1" t="shared"/>
        <v/>
      </c>
      <c r="L34" s="30">
        <f si="2" t="shared"/>
        <v/>
      </c>
      <c r="M34" s="18" t="n">
        <v>4173</v>
      </c>
      <c r="N34" s="20">
        <f si="3" t="shared"/>
        <v/>
      </c>
      <c r="O34" s="18" t="n">
        <v>3539</v>
      </c>
      <c r="P34" s="18" t="n">
        <v>26158</v>
      </c>
      <c r="Q34" s="19" t="n">
        <v>28522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1349</v>
      </c>
      <c r="B35" s="10" t="n">
        <v>833</v>
      </c>
      <c r="D35" s="11" t="s">
        <v>57</v>
      </c>
      <c r="E35" s="13" t="n">
        <v>2</v>
      </c>
      <c r="F35" s="11">
        <f si="5" t="shared"/>
        <v/>
      </c>
      <c r="G35" s="25">
        <f si="6" t="shared"/>
        <v/>
      </c>
      <c r="H35" s="13" t="n">
        <v>2851</v>
      </c>
      <c r="I35" s="13" t="n">
        <v>15286</v>
      </c>
      <c r="J35" s="13" t="n">
        <v>13456</v>
      </c>
      <c r="K35" s="7">
        <f si="1" t="shared"/>
        <v/>
      </c>
      <c r="L35" s="29">
        <f si="2" t="shared"/>
        <v/>
      </c>
      <c r="M35" s="13" t="n">
        <v>806</v>
      </c>
      <c r="N35" s="7">
        <f>M35/allholds</f>
        <v/>
      </c>
      <c r="O35" s="13" t="n">
        <v>724</v>
      </c>
      <c r="P35" s="13" t="n">
        <v>4607</v>
      </c>
      <c r="Q35" s="11" t="n">
        <v>3832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1587</v>
      </c>
      <c r="B36" s="10" t="n">
        <v>1756</v>
      </c>
      <c r="D36" s="11" t="s">
        <v>58</v>
      </c>
      <c r="E36" s="13" t="n">
        <v>10</v>
      </c>
      <c r="F36" s="11">
        <f si="5" t="shared"/>
        <v/>
      </c>
      <c r="G36" s="25">
        <f si="6" t="shared"/>
        <v/>
      </c>
      <c r="H36" s="13" t="n">
        <v>3479</v>
      </c>
      <c r="I36" s="13" t="n">
        <v>20284</v>
      </c>
      <c r="J36" s="13" t="n">
        <v>17051</v>
      </c>
      <c r="K36" s="7">
        <f si="1" t="shared"/>
        <v/>
      </c>
      <c r="L36" s="29">
        <f si="2" t="shared"/>
        <v/>
      </c>
      <c r="M36" s="13" t="n">
        <v>1237</v>
      </c>
      <c r="N36" s="7">
        <f si="3" t="shared"/>
        <v/>
      </c>
      <c r="O36" s="13" t="n">
        <v>1369</v>
      </c>
      <c r="P36" s="13" t="n">
        <v>9864</v>
      </c>
      <c r="Q36" s="11" t="n">
        <v>10577</v>
      </c>
      <c r="R36" s="7">
        <f si="4" t="shared"/>
        <v/>
      </c>
      <c r="S36" s="21" t="n"/>
      <c r="T36" s="21" t="n"/>
    </row>
    <row customHeight="1" ht="11.25" r="37" s="22" spans="1:1025">
      <c r="A37" s="10" t="n">
        <v>990</v>
      </c>
      <c r="B37" s="10" t="n">
        <v>281</v>
      </c>
      <c r="D37" s="19" t="s">
        <v>59</v>
      </c>
      <c r="E37" s="18" t="n">
        <v>5</v>
      </c>
      <c r="F37" s="19">
        <f si="5" t="shared"/>
        <v/>
      </c>
      <c r="G37" s="24">
        <f si="6" t="shared"/>
        <v/>
      </c>
      <c r="H37" s="18" t="n">
        <v>944</v>
      </c>
      <c r="I37" s="18" t="n">
        <v>6133</v>
      </c>
      <c r="J37" s="18" t="n">
        <v>6418</v>
      </c>
      <c r="K37" s="20">
        <f si="1" t="shared"/>
        <v/>
      </c>
      <c r="L37" s="30">
        <f si="2" t="shared"/>
        <v/>
      </c>
      <c r="M37" s="18" t="n">
        <v>182</v>
      </c>
      <c r="N37" s="20">
        <f si="3" t="shared"/>
        <v/>
      </c>
      <c r="O37" s="18" t="n">
        <v>180</v>
      </c>
      <c r="P37" s="18" t="n">
        <v>1582</v>
      </c>
      <c r="Q37" s="19" t="n">
        <v>1865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6899</v>
      </c>
      <c r="B38" s="10" t="n">
        <v>5675</v>
      </c>
      <c r="D38" s="11" t="s">
        <v>60</v>
      </c>
      <c r="E38" s="13" t="n">
        <v>48</v>
      </c>
      <c r="F38" s="11">
        <f si="5" t="shared"/>
        <v/>
      </c>
      <c r="G38" s="25">
        <f si="6" t="shared"/>
        <v/>
      </c>
      <c r="H38" s="13" t="n">
        <v>19512</v>
      </c>
      <c r="I38" s="13" t="n">
        <v>93045</v>
      </c>
      <c r="J38" s="13" t="n">
        <v>66264</v>
      </c>
      <c r="K38" s="7">
        <f si="1" t="shared"/>
        <v/>
      </c>
      <c r="L38" s="29">
        <f si="2" t="shared"/>
        <v/>
      </c>
      <c r="M38" s="13" t="n">
        <v>5563</v>
      </c>
      <c r="N38" s="7">
        <f si="3" t="shared"/>
        <v/>
      </c>
      <c r="O38" s="13" t="n">
        <v>4911</v>
      </c>
      <c r="P38" s="13" t="n">
        <v>34297</v>
      </c>
      <c r="Q38" s="11" t="n">
        <v>38572</v>
      </c>
      <c r="R38" s="7">
        <f si="4" t="shared"/>
        <v/>
      </c>
      <c r="S38" s="21" t="n"/>
      <c r="T38" s="21" t="n"/>
    </row>
    <row customHeight="1" ht="11.25" r="39" s="22" spans="1:1025">
      <c r="A39" s="10" t="n">
        <v>710</v>
      </c>
      <c r="B39" s="10" t="n">
        <v>601</v>
      </c>
      <c r="D39" s="11" t="s">
        <v>61</v>
      </c>
      <c r="E39" s="13" t="n">
        <v>7</v>
      </c>
      <c r="F39" s="11">
        <f si="5" t="shared"/>
        <v/>
      </c>
      <c r="G39" s="25">
        <f si="6" t="shared"/>
        <v/>
      </c>
      <c r="H39" s="13" t="n">
        <v>1477</v>
      </c>
      <c r="I39" s="13" t="n">
        <v>7596</v>
      </c>
      <c r="J39" s="13" t="n">
        <v>5657</v>
      </c>
      <c r="K39" s="7">
        <f si="1" t="shared"/>
        <v/>
      </c>
      <c r="L39" s="29">
        <f si="2" t="shared"/>
        <v/>
      </c>
      <c r="M39" s="13" t="n">
        <v>512</v>
      </c>
      <c r="N39" s="7">
        <f si="3" t="shared"/>
        <v/>
      </c>
      <c r="O39" s="13" t="n">
        <v>460</v>
      </c>
      <c r="P39" s="13" t="n">
        <v>2916</v>
      </c>
      <c r="Q39" s="11" t="n">
        <v>2606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2720</v>
      </c>
      <c r="B40" s="10" t="n">
        <v>2686</v>
      </c>
      <c r="D40" s="19" t="s">
        <v>62</v>
      </c>
      <c r="E40" s="18" t="n">
        <v>24</v>
      </c>
      <c r="F40" s="19">
        <f si="5" t="shared"/>
        <v/>
      </c>
      <c r="G40" s="24">
        <f si="6" t="shared"/>
        <v/>
      </c>
      <c r="H40" s="18" t="n">
        <v>8238</v>
      </c>
      <c r="I40" s="18" t="n">
        <v>43913</v>
      </c>
      <c r="J40" s="18" t="n">
        <v>39050</v>
      </c>
      <c r="K40" s="20">
        <f si="1" t="shared"/>
        <v/>
      </c>
      <c r="L40" s="30">
        <f si="2" t="shared"/>
        <v/>
      </c>
      <c r="M40" s="18" t="n">
        <v>2101</v>
      </c>
      <c r="N40" s="20">
        <f si="3" t="shared"/>
        <v/>
      </c>
      <c r="O40" s="18" t="n">
        <v>2023</v>
      </c>
      <c r="P40" s="18" t="n">
        <v>14339</v>
      </c>
      <c r="Q40" s="19" t="n">
        <v>15918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1206</v>
      </c>
      <c r="B41" s="10" t="n">
        <v>650</v>
      </c>
      <c r="D41" s="11" t="s">
        <v>63</v>
      </c>
      <c r="E41" s="13" t="n">
        <v>11</v>
      </c>
      <c r="F41" s="11">
        <f si="5" t="shared"/>
        <v/>
      </c>
      <c r="G41" s="25">
        <f si="6" t="shared"/>
        <v/>
      </c>
      <c r="H41" s="13" t="n">
        <v>1655</v>
      </c>
      <c r="I41" s="13" t="n">
        <v>8979</v>
      </c>
      <c r="J41" s="13" t="n">
        <v>9569</v>
      </c>
      <c r="K41" s="7">
        <f si="1" t="shared"/>
        <v/>
      </c>
      <c r="L41" s="29">
        <f si="2" t="shared"/>
        <v/>
      </c>
      <c r="M41" s="13" t="n">
        <v>524</v>
      </c>
      <c r="N41" s="7">
        <f si="3" t="shared"/>
        <v/>
      </c>
      <c r="O41" s="13" t="n">
        <v>569</v>
      </c>
      <c r="P41" s="13" t="n">
        <v>3868</v>
      </c>
      <c r="Q41" s="11" t="n">
        <v>3720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2856</v>
      </c>
      <c r="B42" s="10" t="n">
        <v>3177</v>
      </c>
      <c r="D42" s="11" t="s">
        <v>64</v>
      </c>
      <c r="E42" s="13" t="n">
        <v>19</v>
      </c>
      <c r="F42" s="11">
        <f si="5" t="shared"/>
        <v/>
      </c>
      <c r="G42" s="25">
        <f si="6" t="shared"/>
        <v/>
      </c>
      <c r="H42" s="13" t="n">
        <v>9865</v>
      </c>
      <c r="I42" s="13" t="n">
        <v>52076</v>
      </c>
      <c r="J42" s="13" t="n">
        <v>44704</v>
      </c>
      <c r="K42" s="7">
        <f si="1" t="shared"/>
        <v/>
      </c>
      <c r="L42" s="29">
        <f si="2" t="shared"/>
        <v/>
      </c>
      <c r="M42" s="13" t="n">
        <v>2975</v>
      </c>
      <c r="N42" s="7">
        <f si="3" t="shared"/>
        <v/>
      </c>
      <c r="O42" s="13" t="n">
        <v>2313</v>
      </c>
      <c r="P42" s="13" t="n">
        <v>17100</v>
      </c>
      <c r="Q42" s="11" t="n">
        <v>16387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1153</v>
      </c>
      <c r="B43" s="10" t="n">
        <v>1548</v>
      </c>
      <c r="D43" s="19" t="s">
        <v>65</v>
      </c>
      <c r="E43" s="18" t="n">
        <v>5</v>
      </c>
      <c r="F43" s="19">
        <f si="5" t="shared"/>
        <v/>
      </c>
      <c r="G43" s="24">
        <f si="6" t="shared"/>
        <v/>
      </c>
      <c r="H43" s="18" t="n">
        <v>3805</v>
      </c>
      <c r="I43" s="18" t="n">
        <v>21347</v>
      </c>
      <c r="J43" s="18" t="n">
        <v>19081</v>
      </c>
      <c r="K43" s="20">
        <f si="1" t="shared"/>
        <v/>
      </c>
      <c r="L43" s="30">
        <f si="2" t="shared"/>
        <v/>
      </c>
      <c r="M43" s="18" t="n">
        <v>1386</v>
      </c>
      <c r="N43" s="20">
        <f si="3" t="shared"/>
        <v/>
      </c>
      <c r="O43" s="18" t="n">
        <v>1248</v>
      </c>
      <c r="P43" s="18" t="n">
        <v>8500</v>
      </c>
      <c r="Q43" s="19" t="n">
        <v>7803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1667</v>
      </c>
      <c r="B44" s="10" t="n">
        <v>267</v>
      </c>
      <c r="D44" s="49" t="s">
        <v>66</v>
      </c>
      <c r="E44" s="48" t="n">
        <v>4</v>
      </c>
      <c r="F44" s="49">
        <f si="5" t="shared"/>
        <v/>
      </c>
      <c r="G44" s="50">
        <f si="6" t="shared"/>
        <v/>
      </c>
      <c r="H44" s="48" t="n">
        <v>1547</v>
      </c>
      <c r="I44" s="48" t="n">
        <v>7752</v>
      </c>
      <c r="J44" s="48" t="n">
        <v>7438</v>
      </c>
      <c r="K44" s="51">
        <f si="1" t="shared"/>
        <v/>
      </c>
      <c r="L44" s="52">
        <f si="2" t="shared"/>
        <v/>
      </c>
      <c r="M44" s="48" t="n">
        <v>315</v>
      </c>
      <c r="N44" s="51">
        <f>M44/allholds</f>
        <v/>
      </c>
      <c r="O44" s="48" t="n">
        <v>216</v>
      </c>
      <c r="P44" s="48" t="n">
        <v>1860</v>
      </c>
      <c r="Q44" s="49" t="n">
        <v>2060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4933</v>
      </c>
      <c r="B45" s="10" t="n">
        <v>3460</v>
      </c>
      <c r="D45" s="11" t="s">
        <v>67</v>
      </c>
      <c r="E45" s="13" t="n">
        <v>14</v>
      </c>
      <c r="F45" s="11">
        <f ref="F45:G47" si="7" t="shared">A45</f>
        <v/>
      </c>
      <c r="G45" s="25">
        <f si="7" t="shared"/>
        <v/>
      </c>
      <c r="H45" s="13" t="n">
        <v>11561</v>
      </c>
      <c r="I45" s="13" t="n">
        <v>61570</v>
      </c>
      <c r="J45" s="13" t="n">
        <v>52190</v>
      </c>
      <c r="K45" s="7">
        <f>(I45-J45)/J45</f>
        <v/>
      </c>
      <c r="L45" s="29">
        <f si="2" t="shared"/>
        <v/>
      </c>
      <c r="M45" s="13" t="n">
        <v>3583</v>
      </c>
      <c r="N45" s="7">
        <f>M45/allholds</f>
        <v/>
      </c>
      <c r="O45" s="13" t="n">
        <v>2794</v>
      </c>
      <c r="P45" s="13" t="n">
        <v>19878</v>
      </c>
      <c r="Q45" s="11" t="n">
        <v>19952</v>
      </c>
      <c r="R45" s="7">
        <f>(P45-Q45)/Q45</f>
        <v/>
      </c>
      <c r="S45" s="21" t="n"/>
      <c r="T45" s="21" t="n"/>
    </row>
    <row customHeight="1" ht="11.25" r="46" s="22" spans="1:1025">
      <c r="A46" s="10" t="n">
        <v>874</v>
      </c>
      <c r="B46" s="10" t="n">
        <v>314</v>
      </c>
      <c r="D46" s="19" t="s">
        <v>68</v>
      </c>
      <c r="E46" s="18" t="n">
        <v>0</v>
      </c>
      <c r="F46" s="19">
        <f si="7" t="shared"/>
        <v/>
      </c>
      <c r="G46" s="24">
        <f si="7" t="shared"/>
        <v/>
      </c>
      <c r="H46" s="18" t="n">
        <v>1519</v>
      </c>
      <c r="I46" s="18" t="n">
        <v>8259</v>
      </c>
      <c r="J46" s="18" t="s">
        <v>51</v>
      </c>
      <c r="K46" s="20" t="s">
        <v>51</v>
      </c>
      <c r="L46" s="30">
        <f si="2" t="shared"/>
        <v/>
      </c>
      <c r="M46" s="18" t="n">
        <v>278</v>
      </c>
      <c r="N46" s="20">
        <f>M46/allholds</f>
        <v/>
      </c>
      <c r="O46" s="18" t="n">
        <v>270</v>
      </c>
      <c r="P46" s="18" t="n">
        <v>1932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276</v>
      </c>
      <c r="B47" s="10" t="n">
        <v>282</v>
      </c>
      <c r="D47" s="49" t="s">
        <v>69</v>
      </c>
      <c r="E47" s="48" t="n">
        <v>0</v>
      </c>
      <c r="F47" s="49">
        <f si="7" t="shared"/>
        <v/>
      </c>
      <c r="G47" s="50">
        <f si="7" t="shared"/>
        <v/>
      </c>
      <c r="H47" s="48" t="n">
        <v>814</v>
      </c>
      <c r="I47" s="48" t="n">
        <v>5125</v>
      </c>
      <c r="J47" s="48" t="n">
        <v>749</v>
      </c>
      <c r="K47" s="51">
        <f>(I47-J47)/J47</f>
        <v/>
      </c>
      <c r="L47" s="52">
        <f>(H47-G47)/H47</f>
        <v/>
      </c>
      <c r="M47" s="48" t="n">
        <v>184</v>
      </c>
      <c r="N47" s="51">
        <f>M47/allholds</f>
        <v/>
      </c>
      <c r="O47" s="48" t="n">
        <v>139</v>
      </c>
      <c r="P47" s="48" t="n">
        <v>1529</v>
      </c>
      <c r="Q47" s="49" t="n">
        <v>211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1030</v>
      </c>
      <c r="B48" s="10" t="n">
        <v>607</v>
      </c>
      <c r="D48" s="11" t="s">
        <v>70</v>
      </c>
      <c r="E48" s="13" t="n">
        <v>7</v>
      </c>
      <c r="F48" s="11">
        <f si="5" t="shared"/>
        <v/>
      </c>
      <c r="G48" s="25">
        <f si="6" t="shared"/>
        <v/>
      </c>
      <c r="H48" s="13" t="n">
        <v>2124</v>
      </c>
      <c r="I48" s="13" t="n">
        <v>9515</v>
      </c>
      <c r="J48" s="13" t="n">
        <v>9965</v>
      </c>
      <c r="K48" s="7">
        <f>(I48-J48)/J48</f>
        <v/>
      </c>
      <c r="L48" s="29">
        <f si="2" t="shared"/>
        <v/>
      </c>
      <c r="M48" s="13" t="n">
        <v>539</v>
      </c>
      <c r="N48" s="7">
        <f>M48/allholds</f>
        <v/>
      </c>
      <c r="O48" s="13" t="n">
        <v>431</v>
      </c>
      <c r="P48" s="13" t="n">
        <v>3366</v>
      </c>
      <c r="Q48" s="11" t="n">
        <v>3263</v>
      </c>
      <c r="R48" s="7">
        <f>(P48-Q48)/Q48</f>
        <v/>
      </c>
      <c r="S48" s="21" t="n"/>
      <c r="T48" s="21" t="n"/>
    </row>
    <row customHeight="1" ht="11.25" r="49" s="22" spans="1:1025">
      <c r="A49" s="10" t="n">
        <v>61</v>
      </c>
      <c r="B49" s="10" t="n">
        <v>75</v>
      </c>
      <c r="D49" s="19" t="s">
        <v>71</v>
      </c>
      <c r="E49" s="18" t="n">
        <v>1</v>
      </c>
      <c r="F49" s="19">
        <f ref="F49:F59" si="8" t="shared">A49</f>
        <v/>
      </c>
      <c r="G49" s="24">
        <f>-E49+B49</f>
        <v/>
      </c>
      <c r="H49" s="18" t="n">
        <v>86</v>
      </c>
      <c r="I49" s="18" t="n">
        <v>647</v>
      </c>
      <c r="J49" s="18" t="n">
        <v>486</v>
      </c>
      <c r="K49" s="20">
        <f si="1" t="shared"/>
        <v/>
      </c>
      <c r="L49" s="30">
        <f si="2" t="shared"/>
        <v/>
      </c>
      <c r="M49" s="18" t="n">
        <v>66</v>
      </c>
      <c r="N49" s="20">
        <f si="3" t="shared"/>
        <v/>
      </c>
      <c r="O49" s="18" t="n">
        <v>48</v>
      </c>
      <c r="P49" s="18" t="n">
        <v>501</v>
      </c>
      <c r="Q49" s="19" t="n">
        <v>303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3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5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1933</v>
      </c>
      <c r="B51" s="10" t="n">
        <v>1683</v>
      </c>
      <c r="D51" s="49" t="s">
        <v>73</v>
      </c>
      <c r="E51" s="48" t="n">
        <v>19</v>
      </c>
      <c r="F51" s="49">
        <f si="8" t="shared"/>
        <v/>
      </c>
      <c r="G51" s="50">
        <f si="9" t="shared"/>
        <v/>
      </c>
      <c r="H51" s="48" t="n">
        <v>4447</v>
      </c>
      <c r="I51" s="48" t="n">
        <v>24718</v>
      </c>
      <c r="J51" s="48" t="n">
        <v>20936</v>
      </c>
      <c r="K51" s="51">
        <f si="1" t="shared"/>
        <v/>
      </c>
      <c r="L51" s="52">
        <f si="2" t="shared"/>
        <v/>
      </c>
      <c r="M51" s="48" t="n">
        <v>1626</v>
      </c>
      <c r="N51" s="51">
        <f si="3" t="shared"/>
        <v/>
      </c>
      <c r="O51" s="48" t="n">
        <v>1403</v>
      </c>
      <c r="P51" s="48" t="n">
        <v>9528</v>
      </c>
      <c r="Q51" s="49" t="n">
        <v>11062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2103</v>
      </c>
      <c r="B52" s="10" t="n">
        <v>2396</v>
      </c>
      <c r="D52" s="19" t="s">
        <v>74</v>
      </c>
      <c r="E52" s="18" t="n">
        <v>22</v>
      </c>
      <c r="F52" s="19">
        <f si="8" t="shared"/>
        <v/>
      </c>
      <c r="G52" s="24">
        <f si="9" t="shared"/>
        <v/>
      </c>
      <c r="H52" s="18" t="n">
        <v>7497</v>
      </c>
      <c r="I52" s="18" t="n">
        <v>42807</v>
      </c>
      <c r="J52" s="18" t="n">
        <v>38441</v>
      </c>
      <c r="K52" s="20">
        <f si="1" t="shared"/>
        <v/>
      </c>
      <c r="L52" s="30">
        <f si="2" t="shared"/>
        <v/>
      </c>
      <c r="M52" s="18" t="n">
        <v>2301</v>
      </c>
      <c r="N52" s="20">
        <f si="3" t="shared"/>
        <v/>
      </c>
      <c r="O52" s="18" t="n">
        <v>1900</v>
      </c>
      <c r="P52" s="18" t="n">
        <v>15197</v>
      </c>
      <c r="Q52" s="19" t="n">
        <v>12379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7563</v>
      </c>
      <c r="B53" s="10" t="n">
        <v>5290</v>
      </c>
      <c r="D53" s="49" t="s">
        <v>75</v>
      </c>
      <c r="E53" s="48" t="n">
        <v>40</v>
      </c>
      <c r="F53" s="49">
        <f si="8" t="shared"/>
        <v/>
      </c>
      <c r="G53" s="50">
        <f si="9" t="shared"/>
        <v/>
      </c>
      <c r="H53" s="48" t="n">
        <v>14925</v>
      </c>
      <c r="I53" s="48" t="n">
        <v>81871</v>
      </c>
      <c r="J53" s="48" t="n">
        <v>56193</v>
      </c>
      <c r="K53" s="51">
        <f si="1" t="shared"/>
        <v/>
      </c>
      <c r="L53" s="52">
        <f si="2" t="shared"/>
        <v/>
      </c>
      <c r="M53" s="48" t="n">
        <v>5255</v>
      </c>
      <c r="N53" s="51">
        <f si="3" t="shared"/>
        <v/>
      </c>
      <c r="O53" s="48" t="n">
        <v>4517</v>
      </c>
      <c r="P53" s="48" t="n">
        <v>31836</v>
      </c>
      <c r="Q53" s="49" t="n">
        <v>34946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10201</v>
      </c>
      <c r="B54" s="10" t="n">
        <v>11189</v>
      </c>
      <c r="D54" s="11" t="s">
        <v>76</v>
      </c>
      <c r="E54" s="13" t="n">
        <v>71</v>
      </c>
      <c r="F54" s="11">
        <f si="8" t="shared"/>
        <v/>
      </c>
      <c r="G54" s="25">
        <f si="9" t="shared"/>
        <v/>
      </c>
      <c r="H54" s="13" t="n">
        <v>61269</v>
      </c>
      <c r="I54" s="13" t="n">
        <v>273076</v>
      </c>
      <c r="J54" s="13" t="n">
        <v>168046</v>
      </c>
      <c r="K54" s="7">
        <f si="1" t="shared"/>
        <v/>
      </c>
      <c r="L54" s="29">
        <f si="2" t="shared"/>
        <v/>
      </c>
      <c r="M54" s="13" t="n">
        <v>11958</v>
      </c>
      <c r="N54" s="7">
        <f si="3" t="shared"/>
        <v/>
      </c>
      <c r="O54" s="13" t="n">
        <v>9929</v>
      </c>
      <c r="P54" s="13" t="n">
        <v>71216</v>
      </c>
      <c r="Q54" s="11" t="n">
        <v>80116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11361</v>
      </c>
      <c r="B55" s="10" t="n">
        <v>11812</v>
      </c>
      <c r="D55" s="19" t="s">
        <v>77</v>
      </c>
      <c r="E55" s="18" t="n">
        <v>110</v>
      </c>
      <c r="F55" s="19">
        <f si="8" t="shared"/>
        <v/>
      </c>
      <c r="G55" s="24">
        <f si="9" t="shared"/>
        <v/>
      </c>
      <c r="H55" s="18" t="n">
        <v>52827</v>
      </c>
      <c r="I55" s="18" t="n">
        <v>280672</v>
      </c>
      <c r="J55" s="18" t="n">
        <v>206986</v>
      </c>
      <c r="K55" s="20">
        <f si="1" t="shared"/>
        <v/>
      </c>
      <c r="L55" s="30">
        <f si="2" t="shared"/>
        <v/>
      </c>
      <c r="M55" s="18" t="n">
        <v>11984</v>
      </c>
      <c r="N55" s="20">
        <f si="3" t="shared"/>
        <v/>
      </c>
      <c r="O55" s="18" t="n">
        <v>10202</v>
      </c>
      <c r="P55" s="18" t="n">
        <v>75536</v>
      </c>
      <c r="Q55" s="19" t="n">
        <v>96845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6577</v>
      </c>
      <c r="B56" s="10" t="n">
        <v>6913</v>
      </c>
      <c r="D56" s="49" t="s">
        <v>78</v>
      </c>
      <c r="E56" s="48" t="n">
        <v>58</v>
      </c>
      <c r="F56" s="49">
        <f si="8" t="shared"/>
        <v/>
      </c>
      <c r="G56" s="50">
        <f si="9" t="shared"/>
        <v/>
      </c>
      <c r="H56" s="48" t="n">
        <v>27329</v>
      </c>
      <c r="I56" s="48" t="n">
        <v>140109</v>
      </c>
      <c r="J56" s="48" t="n">
        <v>119845</v>
      </c>
      <c r="K56" s="51">
        <f si="1" t="shared"/>
        <v/>
      </c>
      <c r="L56" s="52">
        <f si="2" t="shared"/>
        <v/>
      </c>
      <c r="M56" s="48" t="n">
        <v>6739</v>
      </c>
      <c r="N56" s="51">
        <f si="3" t="shared"/>
        <v/>
      </c>
      <c r="O56" s="48" t="n">
        <v>5883</v>
      </c>
      <c r="P56" s="48" t="n">
        <v>39924</v>
      </c>
      <c r="Q56" s="49" t="n">
        <v>41381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1351</v>
      </c>
      <c r="B57" s="10" t="n">
        <v>1888</v>
      </c>
      <c r="D57" s="11" t="s">
        <v>79</v>
      </c>
      <c r="E57" s="13" t="n">
        <v>4</v>
      </c>
      <c r="F57" s="11">
        <f si="8" t="shared"/>
        <v/>
      </c>
      <c r="G57" s="25">
        <f si="9" t="shared"/>
        <v/>
      </c>
      <c r="H57" s="13" t="n">
        <v>5188</v>
      </c>
      <c r="I57" s="13" t="n">
        <v>27868</v>
      </c>
      <c r="J57" s="13" t="n">
        <v>26544</v>
      </c>
      <c r="K57" s="7">
        <f si="1" t="shared"/>
        <v/>
      </c>
      <c r="L57" s="29">
        <f si="2" t="shared"/>
        <v/>
      </c>
      <c r="M57" s="13" t="n">
        <v>1618</v>
      </c>
      <c r="N57" s="7">
        <f si="3" t="shared"/>
        <v/>
      </c>
      <c r="O57" s="13" t="n">
        <v>1433</v>
      </c>
      <c r="P57" s="13" t="n">
        <v>9809</v>
      </c>
      <c r="Q57" s="11" t="n">
        <v>9531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403</v>
      </c>
      <c r="B58" s="10" t="n">
        <v>96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207</v>
      </c>
      <c r="I58" s="18" t="n">
        <v>1525</v>
      </c>
      <c r="J58" s="18" t="n">
        <v>2596</v>
      </c>
      <c r="K58" s="20">
        <f si="1" t="shared"/>
        <v/>
      </c>
      <c r="L58" s="30">
        <f si="2" t="shared"/>
        <v/>
      </c>
      <c r="M58" s="18" t="n">
        <v>67</v>
      </c>
      <c r="N58" s="20">
        <f si="3" t="shared"/>
        <v/>
      </c>
      <c r="O58" s="18" t="n">
        <v>49</v>
      </c>
      <c r="P58" s="18" t="n">
        <v>517</v>
      </c>
      <c r="Q58" s="19" t="n">
        <v>1130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281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281</v>
      </c>
      <c r="I59" s="48" t="n">
        <v>2667</v>
      </c>
      <c r="J59" s="48" t="n">
        <v>2501</v>
      </c>
      <c r="K59" s="51">
        <f si="1" t="shared"/>
        <v/>
      </c>
      <c r="L59" s="52">
        <f si="2" t="shared"/>
        <v/>
      </c>
      <c r="M59" s="48" t="n">
        <v>97</v>
      </c>
      <c r="N59" s="51">
        <f si="3" t="shared"/>
        <v/>
      </c>
      <c r="O59" s="48" t="n">
        <v>98</v>
      </c>
      <c r="P59" s="48" t="n">
        <v>1027</v>
      </c>
      <c r="Q59" s="49" t="n">
        <v>1186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2440</v>
      </c>
      <c r="B65" s="10" t="n">
        <v>2414</v>
      </c>
      <c r="D65" s="19" t="s">
        <v>84</v>
      </c>
      <c r="E65" s="18" t="n">
        <v>17</v>
      </c>
      <c r="F65" s="19">
        <f>A65-dclintb</f>
        <v/>
      </c>
      <c r="G65" s="24">
        <f>B65-dclintl</f>
        <v/>
      </c>
      <c r="H65" s="18" t="n">
        <v>10069</v>
      </c>
      <c r="I65" s="18" t="n">
        <v>50795</v>
      </c>
      <c r="J65" s="18" t="n">
        <v>45924</v>
      </c>
      <c r="K65" s="20">
        <f>(I65-J65)/J65</f>
        <v/>
      </c>
      <c r="L65" s="30">
        <f>(H65-G65)/H65</f>
        <v/>
      </c>
      <c r="M65" s="18" t="n">
        <v>1610</v>
      </c>
      <c r="N65" s="20">
        <f>M65/allholds</f>
        <v/>
      </c>
      <c r="O65" s="18" t="n">
        <v>1454</v>
      </c>
      <c r="P65" s="18" t="n">
        <v>9924</v>
      </c>
      <c r="Q65" s="19" t="n">
        <v>11107</v>
      </c>
      <c r="R65" s="20">
        <f>(P65-Q65)/Q65</f>
        <v/>
      </c>
    </row>
    <row customHeight="1" ht="11.25" r="66" s="22" spans="1:1025">
      <c r="A66" s="10" t="n">
        <v>342</v>
      </c>
      <c r="B66" s="10" t="n">
        <v>243</v>
      </c>
      <c r="D66" s="11" t="s">
        <v>85</v>
      </c>
      <c r="E66" s="13" t="n">
        <v>1</v>
      </c>
      <c r="F66" s="11">
        <f>A66-mrsintb</f>
        <v/>
      </c>
      <c r="G66" s="25">
        <f>B66-mrsintl</f>
        <v/>
      </c>
      <c r="H66" s="13" t="n">
        <v>644</v>
      </c>
      <c r="I66" s="13" t="n">
        <v>3891</v>
      </c>
      <c r="J66" s="13" t="n">
        <v>1986</v>
      </c>
      <c r="K66" s="7">
        <f>(I66-J66)/J66</f>
        <v/>
      </c>
      <c r="L66" s="29">
        <f>(H66-G66)/H66</f>
        <v/>
      </c>
      <c r="M66" s="13" t="n">
        <v>20</v>
      </c>
      <c r="N66" s="7">
        <f>M66/allholds</f>
        <v/>
      </c>
      <c r="O66" s="13" t="n">
        <v>20</v>
      </c>
      <c r="P66" s="13" t="n">
        <v>632</v>
      </c>
      <c r="Q66" s="11" t="n">
        <v>247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6263</v>
      </c>
      <c r="B71" s="10" t="n">
        <v>6200</v>
      </c>
      <c r="D71" s="19" t="s">
        <v>87</v>
      </c>
      <c r="E71" s="18" t="n">
        <v>40</v>
      </c>
      <c r="F71" s="19">
        <f>A71-stpintb</f>
        <v/>
      </c>
      <c r="G71" s="25">
        <f>B71-stpintl</f>
        <v/>
      </c>
      <c r="H71" s="18" t="n">
        <v>25459</v>
      </c>
      <c r="I71" s="18" t="n">
        <v>131975</v>
      </c>
      <c r="J71" s="18" t="n">
        <v>116043</v>
      </c>
      <c r="K71" s="20">
        <f ref="K71:K76" si="15" t="shared">(I71-J71)/J71</f>
        <v/>
      </c>
      <c r="L71" s="29">
        <f>(H71-G71)/H71</f>
        <v/>
      </c>
      <c r="M71" s="18" t="n">
        <v>6316</v>
      </c>
      <c r="N71" s="20">
        <f>M71/allholds</f>
        <v/>
      </c>
      <c r="O71" s="18" t="n">
        <v>5503</v>
      </c>
      <c r="P71" s="18" t="n">
        <v>39962</v>
      </c>
      <c r="Q71" s="19" t="n">
        <v>38296</v>
      </c>
      <c r="R71" s="20">
        <f ref="R71:R76" si="16" t="shared">(P71-Q71)/Q71</f>
        <v/>
      </c>
    </row>
    <row customHeight="1" ht="11.25" r="72" s="22" spans="1:1025">
      <c r="A72" s="10" t="n">
        <v>300</v>
      </c>
      <c r="B72" s="10" t="n">
        <v>168</v>
      </c>
      <c r="D72" s="11" t="s">
        <v>88</v>
      </c>
      <c r="E72" s="13" t="n">
        <v>1</v>
      </c>
      <c r="F72" s="11">
        <f>A72-almintb</f>
        <v/>
      </c>
      <c r="G72" s="25">
        <f>B72-almintl</f>
        <v/>
      </c>
      <c r="H72" s="13" t="n">
        <v>313</v>
      </c>
      <c r="I72" s="13" t="n">
        <v>2540</v>
      </c>
      <c r="J72" s="13" t="n">
        <v>2466</v>
      </c>
      <c r="K72" s="7">
        <f si="15" t="shared"/>
        <v/>
      </c>
      <c r="L72" s="29">
        <f>(H72-G72)/H72</f>
        <v/>
      </c>
      <c r="M72" s="13" t="n">
        <v>116</v>
      </c>
      <c r="N72" s="7">
        <f>M72/allholds</f>
        <v/>
      </c>
      <c r="O72" s="13" t="n">
        <v>94</v>
      </c>
      <c r="P72" s="13" t="n">
        <v>950</v>
      </c>
      <c r="Q72" s="11" t="n">
        <v>990</v>
      </c>
      <c r="R72" s="7">
        <f si="16" t="shared"/>
        <v/>
      </c>
    </row>
    <row customHeight="1" ht="11.25" r="73" s="22" spans="1:1025">
      <c r="A73" s="10" t="n">
        <v>1266</v>
      </c>
      <c r="B73" s="10" t="n">
        <v>1735</v>
      </c>
      <c r="D73" s="11" t="s">
        <v>89</v>
      </c>
      <c r="E73" s="13" t="n">
        <v>17</v>
      </c>
      <c r="F73" s="26">
        <f>A73-plointb</f>
        <v/>
      </c>
      <c r="G73" s="27">
        <f>B73-plointl</f>
        <v/>
      </c>
      <c r="H73" s="13" t="n">
        <v>5015</v>
      </c>
      <c r="I73" s="13" t="n">
        <v>25270</v>
      </c>
      <c r="J73" s="13" t="n">
        <v>23677</v>
      </c>
      <c r="K73" s="7">
        <f si="15" t="shared"/>
        <v/>
      </c>
      <c r="L73" s="31">
        <f>(H73-G73)/H73</f>
        <v/>
      </c>
      <c r="M73" s="13" t="n">
        <v>1382</v>
      </c>
      <c r="N73" s="7">
        <f>M73/allholds</f>
        <v/>
      </c>
      <c r="O73" s="13" t="n">
        <v>1287</v>
      </c>
      <c r="P73" s="13" t="n">
        <v>9539</v>
      </c>
      <c r="Q73" s="11" t="n">
        <v>10035</v>
      </c>
      <c r="R73" s="7">
        <f si="16" t="shared"/>
        <v/>
      </c>
    </row>
    <row customHeight="1" ht="11.25" r="74" s="22" spans="1:1025">
      <c r="A74" s="10" t="n">
        <v>539</v>
      </c>
      <c r="B74" s="10" t="n">
        <v>666</v>
      </c>
      <c r="D74" s="19" t="s">
        <v>90</v>
      </c>
      <c r="E74" s="18" t="n">
        <v>6</v>
      </c>
      <c r="F74" s="19">
        <f>A74-rosintb</f>
        <v/>
      </c>
      <c r="G74" s="24">
        <f>B74-rosintl</f>
        <v/>
      </c>
      <c r="H74" s="18" t="n">
        <v>2028</v>
      </c>
      <c r="I74" s="18" t="n">
        <v>9564</v>
      </c>
      <c r="J74" s="18" t="n">
        <v>8089</v>
      </c>
      <c r="K74" s="20">
        <f si="15" t="shared"/>
        <v/>
      </c>
      <c r="L74" s="30">
        <f>(H74-G74)/H74</f>
        <v/>
      </c>
      <c r="M74" s="18" t="n">
        <v>559</v>
      </c>
      <c r="N74" s="20">
        <f>M74/allholds</f>
        <v/>
      </c>
      <c r="O74" s="18" t="n">
        <v>420</v>
      </c>
      <c r="P74" s="18" t="n">
        <v>3568</v>
      </c>
      <c r="Q74" s="19" t="n">
        <v>3201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24926</v>
      </c>
      <c r="B82" s="10" t="n">
        <v>8873</v>
      </c>
      <c r="D82" s="19" t="s">
        <v>93</v>
      </c>
      <c r="E82" s="18" t="n">
        <v>232</v>
      </c>
      <c r="F82" s="19">
        <f>A82-madintb-nonmplscid</f>
        <v/>
      </c>
      <c r="G82" s="24">
        <f>B82-madintl+E82</f>
        <v/>
      </c>
      <c r="H82" s="18" t="n">
        <v>28445</v>
      </c>
      <c r="I82" s="18" t="n">
        <v>172149</v>
      </c>
      <c r="J82" s="18" t="n">
        <v>112277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9296</v>
      </c>
      <c r="N82" s="20">
        <f ref="N82:N90" si="19" t="shared">M82/allholds</f>
        <v/>
      </c>
      <c r="O82" s="18" t="n">
        <v>7733</v>
      </c>
      <c r="P82" s="18" t="n">
        <v>55480</v>
      </c>
      <c r="Q82" s="19" t="n">
        <v>63045</v>
      </c>
      <c r="R82" s="20">
        <f ref="R82:R90" si="20" t="shared">(P82-Q82)/Q82</f>
        <v/>
      </c>
    </row>
    <row customHeight="1" ht="11.25" r="83" s="22" spans="1:1025">
      <c r="A83" s="10" t="n">
        <v>7496</v>
      </c>
      <c r="B83" s="10" t="n">
        <v>9104</v>
      </c>
      <c r="D83" s="11" t="s">
        <v>94</v>
      </c>
      <c r="E83" s="13" t="n">
        <v>93</v>
      </c>
      <c r="F83" s="11">
        <f>A83-hpbintb</f>
        <v/>
      </c>
      <c r="G83" s="25">
        <f>B83-hpbintl+E83</f>
        <v/>
      </c>
      <c r="H83" s="13" t="n">
        <v>21510</v>
      </c>
      <c r="I83" s="13" t="n">
        <v>124700</v>
      </c>
      <c r="J83" s="13" t="n">
        <v>94545</v>
      </c>
      <c r="K83" s="7">
        <f si="17" t="shared"/>
        <v/>
      </c>
      <c r="L83" s="29">
        <f si="18" t="shared"/>
        <v/>
      </c>
      <c r="M83" s="13" t="n">
        <v>8435</v>
      </c>
      <c r="N83" s="7">
        <f si="19" t="shared"/>
        <v/>
      </c>
      <c r="O83" s="13" t="n">
        <v>7303</v>
      </c>
      <c r="P83" s="13" t="n">
        <v>52670</v>
      </c>
      <c r="Q83" s="11" t="n">
        <v>59931</v>
      </c>
      <c r="R83" s="7">
        <f si="20" t="shared"/>
        <v/>
      </c>
    </row>
    <row customHeight="1" ht="11.25" r="84" s="22" spans="1:1025">
      <c r="A84" s="10" t="n">
        <v>4201</v>
      </c>
      <c r="B84" s="10" t="n">
        <v>6492</v>
      </c>
      <c r="D84" s="11" t="s">
        <v>95</v>
      </c>
      <c r="E84" s="13" t="n">
        <v>57</v>
      </c>
      <c r="F84" s="26">
        <f>A84-hawintb</f>
        <v/>
      </c>
      <c r="G84" s="27">
        <f>B84-hawintl+E84</f>
        <v/>
      </c>
      <c r="H84" s="13" t="n">
        <v>12504</v>
      </c>
      <c r="I84" s="13" t="n">
        <v>80901</v>
      </c>
      <c r="J84" s="13" t="n">
        <v>71978</v>
      </c>
      <c r="K84" s="7">
        <f si="17" t="shared"/>
        <v/>
      </c>
      <c r="L84" s="31">
        <f si="18" t="shared"/>
        <v/>
      </c>
      <c r="M84" s="13" t="n">
        <v>5765</v>
      </c>
      <c r="N84" s="7">
        <f si="19" t="shared"/>
        <v/>
      </c>
      <c r="O84" s="13" t="n">
        <v>4793</v>
      </c>
      <c r="P84" s="13" t="n">
        <v>38364</v>
      </c>
      <c r="Q84" s="11" t="n">
        <v>47172</v>
      </c>
      <c r="R84" s="7">
        <f si="20" t="shared"/>
        <v/>
      </c>
    </row>
    <row customHeight="1" ht="11.25" r="85" s="22" spans="1:1025">
      <c r="A85" s="10" t="n">
        <v>4136</v>
      </c>
      <c r="B85" s="10" t="n">
        <v>7468</v>
      </c>
      <c r="D85" s="19" t="s">
        <v>96</v>
      </c>
      <c r="E85" s="18" t="n">
        <v>71</v>
      </c>
      <c r="F85" s="19">
        <f>A85-lakintb</f>
        <v/>
      </c>
      <c r="G85" s="24">
        <f>B85-lakintl+E85</f>
        <v/>
      </c>
      <c r="H85" s="18" t="n">
        <v>15741</v>
      </c>
      <c r="I85" s="18" t="n">
        <v>102064</v>
      </c>
      <c r="J85" s="18" t="n">
        <v>67716</v>
      </c>
      <c r="K85" s="20">
        <f si="17" t="shared"/>
        <v/>
      </c>
      <c r="L85" s="30">
        <f si="18" t="shared"/>
        <v/>
      </c>
      <c r="M85" s="18" t="n">
        <v>6556</v>
      </c>
      <c r="N85" s="20">
        <f si="19" t="shared"/>
        <v/>
      </c>
      <c r="O85" s="18" t="n">
        <v>5953</v>
      </c>
      <c r="P85" s="18" t="n">
        <v>44891</v>
      </c>
      <c r="Q85" s="19" t="n">
        <v>45660</v>
      </c>
      <c r="R85" s="20">
        <f si="20" t="shared"/>
        <v/>
      </c>
    </row>
    <row customHeight="1" ht="11.25" r="86" s="22" spans="1:1025">
      <c r="A86" s="10" t="n">
        <v>3939</v>
      </c>
      <c r="B86" s="10" t="n">
        <v>5646</v>
      </c>
      <c r="D86" s="11" t="s">
        <v>97</v>
      </c>
      <c r="E86" s="13" t="n">
        <v>41</v>
      </c>
      <c r="F86" s="11">
        <f>A86-meaintb</f>
        <v/>
      </c>
      <c r="G86" s="25">
        <f>B86-meaintl+E86</f>
        <v/>
      </c>
      <c r="H86" s="13" t="n">
        <v>10571</v>
      </c>
      <c r="I86" s="13" t="n">
        <v>66132</v>
      </c>
      <c r="J86" s="13" t="n">
        <v>51117</v>
      </c>
      <c r="K86" s="7">
        <f si="17" t="shared"/>
        <v/>
      </c>
      <c r="L86" s="29">
        <f si="18" t="shared"/>
        <v/>
      </c>
      <c r="M86" s="13" t="n">
        <v>4995</v>
      </c>
      <c r="N86" s="7">
        <f si="19" t="shared"/>
        <v/>
      </c>
      <c r="O86" s="13" t="n">
        <v>4337</v>
      </c>
      <c r="P86" s="13" t="n">
        <v>31960</v>
      </c>
      <c r="Q86" s="11" t="n">
        <v>32421</v>
      </c>
      <c r="R86" s="7">
        <f si="20" t="shared"/>
        <v/>
      </c>
    </row>
    <row customHeight="1" ht="11.25" r="87" s="22" spans="1:1025">
      <c r="A87" s="10" t="n">
        <v>1358</v>
      </c>
      <c r="B87" s="10" t="n">
        <v>4596</v>
      </c>
      <c r="D87" s="11" t="s">
        <v>98</v>
      </c>
      <c r="E87" s="13" t="n">
        <v>44</v>
      </c>
      <c r="F87" s="11">
        <f>A87-msbintb</f>
        <v/>
      </c>
      <c r="G87" s="25">
        <f>B87-msbintl+E87</f>
        <v/>
      </c>
      <c r="H87" s="13" t="n">
        <v>8179</v>
      </c>
      <c r="I87" s="13" t="n">
        <v>48261</v>
      </c>
      <c r="J87" s="13" t="n">
        <v>44291</v>
      </c>
      <c r="K87" s="7">
        <f si="17" t="shared"/>
        <v/>
      </c>
      <c r="L87" s="29">
        <f si="18" t="shared"/>
        <v/>
      </c>
      <c r="M87" s="13" t="n">
        <v>4127</v>
      </c>
      <c r="N87" s="7">
        <f si="19" t="shared"/>
        <v/>
      </c>
      <c r="O87" s="13" t="n">
        <v>3331</v>
      </c>
      <c r="P87" s="13" t="n">
        <v>24575</v>
      </c>
      <c r="Q87" s="11" t="n">
        <v>29432</v>
      </c>
      <c r="R87" s="7">
        <f si="20" t="shared"/>
        <v/>
      </c>
    </row>
    <row customHeight="1" ht="11.25" r="88" s="22" spans="1:1025">
      <c r="A88" s="10" t="n">
        <v>7274</v>
      </c>
      <c r="B88" s="10" t="n">
        <v>14303</v>
      </c>
      <c r="D88" s="19" t="s">
        <v>99</v>
      </c>
      <c r="E88" s="18" t="n">
        <v>142</v>
      </c>
      <c r="F88" s="19">
        <f>A88-pinintb</f>
        <v/>
      </c>
      <c r="G88" s="24">
        <f>B88-pinintl+E88</f>
        <v/>
      </c>
      <c r="H88" s="18" t="n">
        <v>39793</v>
      </c>
      <c r="I88" s="18" t="n">
        <v>230881</v>
      </c>
      <c r="J88" s="18" t="n">
        <v>154429</v>
      </c>
      <c r="K88" s="20">
        <f si="17" t="shared"/>
        <v/>
      </c>
      <c r="L88" s="30">
        <f si="18" t="shared"/>
        <v/>
      </c>
      <c r="M88" s="18" t="n">
        <v>13881</v>
      </c>
      <c r="N88" s="20">
        <f si="19" t="shared"/>
        <v/>
      </c>
      <c r="O88" s="18" t="n">
        <v>11929</v>
      </c>
      <c r="P88" s="18" t="n">
        <v>87044</v>
      </c>
      <c r="Q88" s="19" t="n">
        <v>93954</v>
      </c>
      <c r="R88" s="20">
        <f si="20" t="shared"/>
        <v/>
      </c>
    </row>
    <row customHeight="1" ht="11.25" r="89" s="22" spans="1:1025">
      <c r="A89" s="10" t="n">
        <v>7355</v>
      </c>
      <c r="B89" s="10" t="n">
        <v>17790</v>
      </c>
      <c r="D89" s="11" t="s">
        <v>100</v>
      </c>
      <c r="E89" s="13" t="n">
        <v>196</v>
      </c>
      <c r="F89" s="11">
        <f>A89-seqintb</f>
        <v/>
      </c>
      <c r="G89" s="25">
        <f>B89-seqintl+E89</f>
        <v/>
      </c>
      <c r="H89" s="13" t="n">
        <v>49601</v>
      </c>
      <c r="I89" s="13" t="n">
        <v>296255</v>
      </c>
      <c r="J89" s="13" t="n">
        <v>218938</v>
      </c>
      <c r="K89" s="7">
        <f si="17" t="shared"/>
        <v/>
      </c>
      <c r="L89" s="29">
        <f si="18" t="shared"/>
        <v/>
      </c>
      <c r="M89" s="13" t="n">
        <v>17411</v>
      </c>
      <c r="N89" s="7">
        <f si="19" t="shared"/>
        <v/>
      </c>
      <c r="O89" s="13" t="n">
        <v>15132</v>
      </c>
      <c r="P89" s="13" t="n">
        <v>113659</v>
      </c>
      <c r="Q89" s="11" t="n">
        <v>138477</v>
      </c>
      <c r="R89" s="7">
        <f si="20" t="shared"/>
        <v/>
      </c>
    </row>
    <row customHeight="1" ht="11.25" r="90" s="22" spans="1:1025">
      <c r="A90" s="10" t="n">
        <v>3998</v>
      </c>
      <c r="B90" s="10" t="n">
        <v>2891</v>
      </c>
      <c r="D90" s="11" t="s">
        <v>101</v>
      </c>
      <c r="E90" s="13" t="n">
        <v>18</v>
      </c>
      <c r="F90" s="11">
        <f>A90-smbintb</f>
        <v/>
      </c>
      <c r="G90" s="25">
        <f>B90-smbintl+E90</f>
        <v/>
      </c>
      <c r="H90" s="13" t="n">
        <v>6724</v>
      </c>
      <c r="I90" s="13" t="n">
        <v>43196</v>
      </c>
      <c r="J90" s="13" t="n">
        <v>29820</v>
      </c>
      <c r="K90" s="7">
        <f si="17" t="shared"/>
        <v/>
      </c>
      <c r="L90" s="29">
        <f si="18" t="shared"/>
        <v/>
      </c>
      <c r="M90" s="13" t="n">
        <v>2402</v>
      </c>
      <c r="N90" s="7">
        <f si="19" t="shared"/>
        <v/>
      </c>
      <c r="O90" s="13" t="n">
        <v>1988</v>
      </c>
      <c r="P90" s="13" t="n">
        <v>16518</v>
      </c>
      <c r="Q90" s="11" t="n">
        <v>18239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699</v>
      </c>
      <c r="E7" s="38" t="n">
        <v>1577</v>
      </c>
      <c r="F7" s="15" t="n">
        <v>316</v>
      </c>
      <c r="G7" s="38" t="n">
        <v>1280</v>
      </c>
      <c r="H7" s="15" t="n">
        <v>371</v>
      </c>
      <c r="I7" s="38" t="n">
        <v>1429</v>
      </c>
      <c r="J7" s="15" t="n">
        <v>303</v>
      </c>
      <c r="K7" s="38" t="n">
        <v>1149</v>
      </c>
      <c r="L7" s="15" t="n">
        <v>123</v>
      </c>
      <c r="M7" s="38" t="n">
        <v>932</v>
      </c>
    </row>
    <row customHeight="1" ht="11.25" r="8" s="22" spans="1:1025">
      <c r="A8" s="54" t="s">
        <v>94</v>
      </c>
      <c r="B8" s="15" t="n">
        <v>1577</v>
      </c>
      <c r="C8" s="38" t="n">
        <v>699</v>
      </c>
      <c r="E8" s="39" t="n"/>
      <c r="F8" s="15" t="n">
        <v>226</v>
      </c>
      <c r="G8" s="38" t="n">
        <v>302</v>
      </c>
      <c r="H8" s="15" t="n">
        <v>290</v>
      </c>
      <c r="I8" s="38" t="n">
        <v>279</v>
      </c>
      <c r="J8" s="15" t="n">
        <v>315</v>
      </c>
      <c r="K8" s="38" t="n">
        <v>234</v>
      </c>
      <c r="L8" s="15" t="n">
        <v>36</v>
      </c>
      <c r="M8" s="38" t="n">
        <v>100</v>
      </c>
    </row>
    <row customHeight="1" ht="11.25" r="9" s="22" spans="1:1025">
      <c r="A9" s="54" t="s">
        <v>95</v>
      </c>
      <c r="B9" s="15" t="n">
        <v>1280</v>
      </c>
      <c r="C9" s="38" t="n">
        <v>316</v>
      </c>
      <c r="D9" s="15" t="n">
        <v>302</v>
      </c>
      <c r="E9" s="38" t="n">
        <v>226</v>
      </c>
      <c r="G9" s="39" t="n"/>
      <c r="H9" s="15" t="n">
        <v>181</v>
      </c>
      <c r="I9" s="38" t="n">
        <v>477</v>
      </c>
      <c r="J9" s="15" t="n">
        <v>118</v>
      </c>
      <c r="K9" s="38" t="n">
        <v>195</v>
      </c>
      <c r="L9" s="15" t="n">
        <v>37</v>
      </c>
      <c r="M9" s="38" t="n">
        <v>135</v>
      </c>
    </row>
    <row customHeight="1" ht="11.25" r="10" s="22" spans="1:1025">
      <c r="A10" s="54" t="s">
        <v>96</v>
      </c>
      <c r="B10" s="15" t="n">
        <v>1429</v>
      </c>
      <c r="C10" s="38" t="n">
        <v>371</v>
      </c>
      <c r="D10" s="15" t="n">
        <v>279</v>
      </c>
      <c r="E10" s="38" t="n">
        <v>290</v>
      </c>
      <c r="F10" s="15" t="n">
        <v>477</v>
      </c>
      <c r="G10" s="38" t="n">
        <v>181</v>
      </c>
      <c r="H10" s="15" t="n"/>
      <c r="I10" s="38" t="n"/>
      <c r="J10" s="15" t="n">
        <v>126</v>
      </c>
      <c r="K10" s="38" t="n">
        <v>209</v>
      </c>
      <c r="L10" s="15" t="n">
        <v>41</v>
      </c>
      <c r="M10" s="38" t="n">
        <v>181</v>
      </c>
    </row>
    <row customHeight="1" ht="11.25" r="11" s="22" spans="1:1025">
      <c r="A11" s="54" t="s">
        <v>97</v>
      </c>
      <c r="B11" s="15" t="n">
        <v>1149</v>
      </c>
      <c r="C11" s="38" t="n">
        <v>303</v>
      </c>
      <c r="D11" s="15" t="n">
        <v>234</v>
      </c>
      <c r="E11" s="38" t="n">
        <v>315</v>
      </c>
      <c r="F11" s="15" t="n">
        <v>195</v>
      </c>
      <c r="G11" s="38" t="n">
        <v>118</v>
      </c>
      <c r="H11" s="15" t="n">
        <v>209</v>
      </c>
      <c r="I11" s="38" t="n">
        <v>126</v>
      </c>
      <c r="K11" s="39" t="n"/>
      <c r="L11" s="15" t="n">
        <v>37</v>
      </c>
      <c r="M11" s="38" t="n">
        <v>269</v>
      </c>
    </row>
    <row customHeight="1" ht="11.25" r="12" s="22" spans="1:1025">
      <c r="A12" s="54" t="s">
        <v>98</v>
      </c>
      <c r="B12" s="15" t="n">
        <v>932</v>
      </c>
      <c r="C12" s="38" t="n">
        <v>123</v>
      </c>
      <c r="D12" s="15" t="n">
        <v>100</v>
      </c>
      <c r="E12" s="38" t="n">
        <v>36</v>
      </c>
      <c r="F12" s="15" t="n">
        <v>135</v>
      </c>
      <c r="G12" s="38" t="n">
        <v>37</v>
      </c>
      <c r="H12" s="15" t="n">
        <v>181</v>
      </c>
      <c r="I12" s="38" t="n">
        <v>41</v>
      </c>
      <c r="J12" s="15" t="n">
        <v>269</v>
      </c>
      <c r="K12" s="38" t="n">
        <v>37</v>
      </c>
      <c r="L12" s="15" t="n"/>
      <c r="M12" s="38" t="n"/>
    </row>
    <row customHeight="1" ht="11.25" r="13" s="22" spans="1:1025">
      <c r="A13" s="54" t="s">
        <v>99</v>
      </c>
      <c r="B13" s="15" t="n">
        <v>2882</v>
      </c>
      <c r="C13" s="38" t="n">
        <v>576</v>
      </c>
      <c r="D13" s="15" t="n">
        <v>739</v>
      </c>
      <c r="E13" s="38" t="n">
        <v>454</v>
      </c>
      <c r="F13" s="15" t="n">
        <v>404</v>
      </c>
      <c r="G13" s="38" t="n">
        <v>792</v>
      </c>
      <c r="H13" s="15" t="n">
        <v>361</v>
      </c>
      <c r="I13" s="38" t="n">
        <v>608</v>
      </c>
      <c r="J13" s="15" t="n">
        <v>308</v>
      </c>
      <c r="K13" s="38" t="n">
        <v>313</v>
      </c>
      <c r="L13" s="15" t="n">
        <v>86</v>
      </c>
      <c r="M13" s="38" t="n">
        <v>285</v>
      </c>
    </row>
    <row customHeight="1" ht="11.25" r="14" s="22" spans="1:1025">
      <c r="A14" s="54" t="s">
        <v>100</v>
      </c>
      <c r="B14" s="15" t="n">
        <v>2842</v>
      </c>
      <c r="C14" s="38" t="n">
        <v>730</v>
      </c>
      <c r="D14" s="15" t="n">
        <v>1534</v>
      </c>
      <c r="E14" s="38" t="n">
        <v>434</v>
      </c>
      <c r="F14" s="15" t="n">
        <v>416</v>
      </c>
      <c r="G14" s="38" t="n">
        <v>369</v>
      </c>
      <c r="H14" s="15" t="n">
        <v>530</v>
      </c>
      <c r="I14" s="38" t="n">
        <v>407</v>
      </c>
      <c r="J14" s="15" t="n">
        <v>599</v>
      </c>
      <c r="K14" s="38" t="n">
        <v>286</v>
      </c>
      <c r="L14" s="15" t="n">
        <v>106</v>
      </c>
      <c r="M14" s="38" t="n">
        <v>284</v>
      </c>
    </row>
    <row customHeight="1" ht="11.25" r="15" s="22" spans="1:1025">
      <c r="A15" s="54" t="s">
        <v>101</v>
      </c>
      <c r="B15" s="15" t="n">
        <v>619</v>
      </c>
      <c r="C15" s="38" t="n">
        <v>321</v>
      </c>
      <c r="D15" s="15" t="n">
        <v>72</v>
      </c>
      <c r="E15" s="38" t="n">
        <v>393</v>
      </c>
      <c r="F15" s="15" t="n">
        <v>91</v>
      </c>
      <c r="G15" s="38" t="n">
        <v>159</v>
      </c>
      <c r="H15" s="15" t="n">
        <v>126</v>
      </c>
      <c r="I15" s="38" t="n">
        <v>114</v>
      </c>
      <c r="J15" s="15" t="n">
        <v>162</v>
      </c>
      <c r="K15" s="38" t="n">
        <v>102</v>
      </c>
      <c r="L15" s="15" t="n">
        <v>12</v>
      </c>
      <c r="M15" s="38" t="n">
        <v>59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576</v>
      </c>
      <c r="C23" s="38" t="n">
        <v>2882</v>
      </c>
      <c r="D23" s="15" t="n">
        <v>730</v>
      </c>
      <c r="E23" s="38" t="n">
        <v>2842</v>
      </c>
      <c r="F23" s="15" t="n">
        <v>321</v>
      </c>
      <c r="G23" s="38" t="n">
        <v>619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454</v>
      </c>
      <c r="C24" s="38" t="n">
        <v>739</v>
      </c>
      <c r="D24" s="15" t="n">
        <v>434</v>
      </c>
      <c r="E24" s="38" t="n">
        <v>1534</v>
      </c>
      <c r="F24" s="15" t="n">
        <v>393</v>
      </c>
      <c r="G24" s="38" t="n">
        <v>72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792</v>
      </c>
      <c r="C25" s="38" t="n">
        <v>404</v>
      </c>
      <c r="D25" s="15" t="n">
        <v>369</v>
      </c>
      <c r="E25" s="38" t="n">
        <v>416</v>
      </c>
      <c r="F25" s="15" t="n">
        <v>159</v>
      </c>
      <c r="G25" s="38" t="n">
        <v>91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608</v>
      </c>
      <c r="C26" s="38" t="n">
        <v>361</v>
      </c>
      <c r="D26" s="15" t="n">
        <v>407</v>
      </c>
      <c r="E26" s="38" t="n">
        <v>530</v>
      </c>
      <c r="F26" s="15" t="n">
        <v>114</v>
      </c>
      <c r="G26" s="38" t="n">
        <v>126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313</v>
      </c>
      <c r="C27" s="38" t="n">
        <v>308</v>
      </c>
      <c r="D27" s="15" t="n">
        <v>286</v>
      </c>
      <c r="E27" s="38" t="n">
        <v>599</v>
      </c>
      <c r="F27" s="15" t="n">
        <v>102</v>
      </c>
      <c r="G27" s="38" t="n">
        <v>162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285</v>
      </c>
      <c r="C28" s="38" t="n">
        <v>86</v>
      </c>
      <c r="D28" s="15" t="n">
        <v>284</v>
      </c>
      <c r="E28" s="38" t="n">
        <v>106</v>
      </c>
      <c r="F28" s="15" t="n">
        <v>59</v>
      </c>
      <c r="G28" s="38" t="n">
        <v>12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683</v>
      </c>
      <c r="E29" s="38" t="n">
        <v>715</v>
      </c>
      <c r="F29" s="15" t="n">
        <v>417</v>
      </c>
      <c r="G29" s="38" t="n">
        <v>155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715</v>
      </c>
      <c r="C30" s="38" t="n">
        <v>683</v>
      </c>
      <c r="D30" s="15" t="n"/>
      <c r="E30" s="38" t="n"/>
      <c r="F30" s="15" t="n">
        <v>619</v>
      </c>
      <c r="G30" s="38" t="n">
        <v>139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155</v>
      </c>
      <c r="C31" s="38" t="n">
        <v>417</v>
      </c>
      <c r="D31" s="15" t="n">
        <v>139</v>
      </c>
      <c r="E31" s="38" t="n">
        <v>619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152</v>
      </c>
      <c r="E39" s="38" t="n">
        <v>162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162</v>
      </c>
      <c r="C40" s="38" t="n">
        <v>152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93</v>
      </c>
      <c r="E48" s="38" t="n">
        <v>30</v>
      </c>
      <c r="F48" s="15" t="n">
        <v>256</v>
      </c>
      <c r="G48" s="38" t="n">
        <v>224</v>
      </c>
      <c r="H48" s="15" t="n">
        <v>102</v>
      </c>
      <c r="I48" s="38" t="n">
        <v>120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30</v>
      </c>
      <c r="C49" s="38" t="n">
        <v>93</v>
      </c>
      <c r="D49" s="65" t="n"/>
      <c r="E49" s="39" t="n"/>
      <c r="F49" s="15" t="n">
        <v>8</v>
      </c>
      <c r="G49" s="38" t="n">
        <v>37</v>
      </c>
      <c r="H49" s="15" t="n">
        <v>2</v>
      </c>
      <c r="I49" s="38" t="n">
        <v>3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224</v>
      </c>
      <c r="C50" s="38" t="n">
        <v>256</v>
      </c>
      <c r="D50" s="15" t="n">
        <v>37</v>
      </c>
      <c r="E50" s="38" t="n">
        <v>8</v>
      </c>
      <c r="G50" s="39" t="n"/>
      <c r="H50" s="15" t="n">
        <v>34</v>
      </c>
      <c r="I50" s="38" t="n">
        <v>56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120</v>
      </c>
      <c r="C51" s="38" t="n">
        <v>102</v>
      </c>
      <c r="D51" s="15" t="n">
        <v>3</v>
      </c>
      <c r="E51" s="38" t="n">
        <v>2</v>
      </c>
      <c r="F51" s="15" t="n">
        <v>56</v>
      </c>
      <c r="G51" s="38" t="n">
        <v>34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