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lfs01\scls\Projects\Databases\WPLC\Digital Media Project 2024\"/>
    </mc:Choice>
  </mc:AlternateContent>
  <bookViews>
    <workbookView xWindow="1050" yWindow="510" windowWidth="32070" windowHeight="20580"/>
  </bookViews>
  <sheets>
    <sheet name="2024 WPLC Proposed Fees" sheetId="1" r:id="rId1"/>
  </sheets>
  <definedNames>
    <definedName name="_xlnm.Print_Titles" localSheetId="0">'2024 WPLC Proposed Fees'!$2:$2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7" i="1" l="1"/>
  <c r="J57" i="1"/>
  <c r="I5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3" i="1"/>
  <c r="H57" i="1" l="1"/>
  <c r="F19" i="1" l="1"/>
  <c r="F50" i="1"/>
  <c r="F49" i="1"/>
  <c r="F48" i="1"/>
  <c r="F47" i="1"/>
  <c r="F46" i="1"/>
  <c r="F39" i="1"/>
  <c r="F38" i="1"/>
  <c r="F37" i="1"/>
  <c r="F36" i="1"/>
  <c r="F35" i="1"/>
  <c r="F34" i="1"/>
  <c r="F28" i="1"/>
  <c r="F27" i="1"/>
  <c r="F26" i="1"/>
  <c r="F25" i="1"/>
  <c r="F24" i="1"/>
  <c r="F23" i="1"/>
  <c r="F14" i="1"/>
  <c r="F13" i="1"/>
  <c r="F12" i="1"/>
  <c r="F11" i="1"/>
  <c r="F9" i="1"/>
  <c r="F8" i="1"/>
  <c r="D57" i="1"/>
  <c r="F4" i="1"/>
  <c r="F3" i="1"/>
  <c r="F5" i="1"/>
  <c r="F10" i="1"/>
  <c r="F6" i="1"/>
  <c r="F7" i="1"/>
  <c r="F15" i="1"/>
  <c r="F16" i="1"/>
  <c r="F18" i="1"/>
  <c r="F20" i="1"/>
  <c r="F21" i="1"/>
  <c r="F22" i="1"/>
  <c r="F29" i="1"/>
  <c r="F30" i="1"/>
  <c r="F31" i="1"/>
  <c r="F17" i="1"/>
  <c r="F32" i="1"/>
  <c r="F33" i="1"/>
  <c r="F40" i="1"/>
  <c r="F41" i="1"/>
  <c r="F42" i="1"/>
  <c r="F43" i="1"/>
  <c r="F44" i="1"/>
  <c r="F45" i="1"/>
  <c r="F51" i="1"/>
  <c r="F52" i="1"/>
  <c r="F53" i="1"/>
  <c r="F54" i="1"/>
  <c r="F55" i="1"/>
  <c r="F56" i="1"/>
  <c r="E57" i="1"/>
  <c r="F57" i="1" l="1"/>
  <c r="G19" i="1" s="1"/>
  <c r="J50" i="1" l="1"/>
  <c r="K50" i="1" s="1"/>
  <c r="J21" i="1"/>
  <c r="K21" i="1" s="1"/>
  <c r="J16" i="1"/>
  <c r="K16" i="1" s="1"/>
  <c r="J11" i="1"/>
  <c r="K11" i="1" s="1"/>
  <c r="J7" i="1"/>
  <c r="K7" i="1" s="1"/>
  <c r="G22" i="1"/>
  <c r="J23" i="1"/>
  <c r="K23" i="1" s="1"/>
  <c r="J45" i="1"/>
  <c r="K45" i="1" s="1"/>
  <c r="J54" i="1"/>
  <c r="K54" i="1" s="1"/>
  <c r="J47" i="1"/>
  <c r="K47" i="1" s="1"/>
  <c r="J8" i="1"/>
  <c r="K8" i="1" s="1"/>
  <c r="J25" i="1"/>
  <c r="K25" i="1" s="1"/>
  <c r="J28" i="1"/>
  <c r="K28" i="1" s="1"/>
  <c r="G17" i="1"/>
  <c r="G5" i="1"/>
  <c r="J10" i="1"/>
  <c r="K10" i="1" s="1"/>
  <c r="J13" i="1"/>
  <c r="K13" i="1" s="1"/>
  <c r="J42" i="1"/>
  <c r="K42" i="1" s="1"/>
  <c r="J34" i="1"/>
  <c r="K34" i="1" s="1"/>
  <c r="J48" i="1"/>
  <c r="K48" i="1" s="1"/>
  <c r="J17" i="1"/>
  <c r="K17" i="1" s="1"/>
  <c r="J6" i="1"/>
  <c r="K6" i="1" s="1"/>
  <c r="J38" i="1"/>
  <c r="K38" i="1" s="1"/>
  <c r="J27" i="1"/>
  <c r="K27" i="1" s="1"/>
  <c r="G42" i="1"/>
  <c r="G34" i="1"/>
  <c r="G31" i="1"/>
  <c r="G39" i="1"/>
  <c r="J56" i="1"/>
  <c r="K56" i="1" s="1"/>
  <c r="G32" i="1"/>
  <c r="G46" i="1"/>
  <c r="G56" i="1"/>
  <c r="G44" i="1"/>
  <c r="G54" i="1"/>
  <c r="G35" i="1"/>
  <c r="J33" i="1"/>
  <c r="K33" i="1" s="1"/>
  <c r="J53" i="1"/>
  <c r="K53" i="1" s="1"/>
  <c r="G47" i="1"/>
  <c r="G10" i="1"/>
  <c r="G4" i="1"/>
  <c r="G52" i="1"/>
  <c r="J35" i="1"/>
  <c r="K35" i="1" s="1"/>
  <c r="G11" i="1"/>
  <c r="G3" i="1"/>
  <c r="J36" i="1"/>
  <c r="K36" i="1" s="1"/>
  <c r="G48" i="1"/>
  <c r="G26" i="1"/>
  <c r="G38" i="1"/>
  <c r="J26" i="1"/>
  <c r="K26" i="1" s="1"/>
  <c r="J51" i="1"/>
  <c r="K51" i="1" s="1"/>
  <c r="J43" i="1"/>
  <c r="K43" i="1" s="1"/>
  <c r="G53" i="1"/>
  <c r="G14" i="1"/>
  <c r="G13" i="1"/>
  <c r="J40" i="1"/>
  <c r="K40" i="1" s="1"/>
  <c r="G28" i="1"/>
  <c r="G51" i="1"/>
  <c r="J15" i="1"/>
  <c r="K15" i="1" s="1"/>
  <c r="G23" i="1"/>
  <c r="G43" i="1"/>
  <c r="J24" i="1"/>
  <c r="K24" i="1" s="1"/>
  <c r="G6" i="1"/>
  <c r="G21" i="1"/>
  <c r="G9" i="1"/>
  <c r="G49" i="1"/>
  <c r="G40" i="1"/>
  <c r="G36" i="1"/>
  <c r="J22" i="1"/>
  <c r="K22" i="1" s="1"/>
  <c r="G12" i="1"/>
  <c r="J46" i="1"/>
  <c r="K46" i="1" s="1"/>
  <c r="G29" i="1"/>
  <c r="G20" i="1"/>
  <c r="G16" i="1"/>
  <c r="J37" i="1"/>
  <c r="K37" i="1" s="1"/>
  <c r="J49" i="1"/>
  <c r="K49" i="1" s="1"/>
  <c r="G18" i="1"/>
  <c r="J55" i="1"/>
  <c r="K55" i="1" s="1"/>
  <c r="J18" i="1"/>
  <c r="K18" i="1" s="1"/>
  <c r="J32" i="1"/>
  <c r="K32" i="1" s="1"/>
  <c r="G25" i="1"/>
  <c r="G24" i="1"/>
  <c r="G7" i="1"/>
  <c r="G41" i="1"/>
  <c r="J9" i="1"/>
  <c r="K9" i="1" s="1"/>
  <c r="J12" i="1"/>
  <c r="K12" i="1" s="1"/>
  <c r="J4" i="1"/>
  <c r="K4" i="1" s="1"/>
  <c r="J14" i="1"/>
  <c r="K14" i="1" s="1"/>
  <c r="G33" i="1"/>
  <c r="G30" i="1"/>
  <c r="J44" i="1"/>
  <c r="K44" i="1" s="1"/>
  <c r="G15" i="1"/>
  <c r="J41" i="1"/>
  <c r="K41" i="1" s="1"/>
  <c r="J3" i="1"/>
  <c r="K3" i="1" s="1"/>
  <c r="G27" i="1"/>
  <c r="G50" i="1"/>
  <c r="G8" i="1"/>
  <c r="G55" i="1"/>
  <c r="J30" i="1"/>
  <c r="K30" i="1" s="1"/>
  <c r="J5" i="1"/>
  <c r="K5" i="1" s="1"/>
  <c r="J19" i="1"/>
  <c r="K19" i="1" s="1"/>
  <c r="G45" i="1"/>
  <c r="J52" i="1"/>
  <c r="K52" i="1" s="1"/>
  <c r="J31" i="1"/>
  <c r="K31" i="1" s="1"/>
  <c r="G37" i="1"/>
  <c r="J20" i="1"/>
  <c r="K20" i="1" s="1"/>
  <c r="J29" i="1"/>
  <c r="K29" i="1" s="1"/>
  <c r="J39" i="1"/>
  <c r="K39" i="1" s="1"/>
  <c r="G57" i="1" l="1"/>
</calcChain>
</file>

<file path=xl/sharedStrings.xml><?xml version="1.0" encoding="utf-8"?>
<sst xmlns="http://schemas.openxmlformats.org/spreadsheetml/2006/main" count="124" uniqueCount="124">
  <si>
    <t>ACL</t>
  </si>
  <si>
    <t>Adams County Public Library</t>
  </si>
  <si>
    <t>ALB</t>
  </si>
  <si>
    <t>Albertson Memorial Library</t>
  </si>
  <si>
    <t>PAR</t>
  </si>
  <si>
    <t>Angie Williams Cox Public Library</t>
  </si>
  <si>
    <t>BAR</t>
  </si>
  <si>
    <t>BLV</t>
  </si>
  <si>
    <t>Belleville Public Library</t>
  </si>
  <si>
    <t>BER</t>
  </si>
  <si>
    <t>Black Earth Public Library</t>
  </si>
  <si>
    <t>BRD</t>
  </si>
  <si>
    <t>Brodhead Memorial Public Library</t>
  </si>
  <si>
    <t>CBR</t>
  </si>
  <si>
    <t>Cambridge Community Library</t>
  </si>
  <si>
    <t>NEK</t>
  </si>
  <si>
    <t>Charles &amp; JoAnn Lester Library</t>
  </si>
  <si>
    <t>COL</t>
  </si>
  <si>
    <t>Columbus Public Library</t>
  </si>
  <si>
    <t>DCL</t>
  </si>
  <si>
    <t>Dane County Library Service</t>
  </si>
  <si>
    <t>DEE</t>
  </si>
  <si>
    <t>Deerfield Public Library</t>
  </si>
  <si>
    <t>DFT</t>
  </si>
  <si>
    <t>DeForest Area Public Library</t>
  </si>
  <si>
    <t>MCF</t>
  </si>
  <si>
    <t>E.D. Locke Public Library</t>
  </si>
  <si>
    <t>FCH</t>
  </si>
  <si>
    <t>Fitchburg Public Library</t>
  </si>
  <si>
    <t>RAN</t>
  </si>
  <si>
    <t>Hutchinson Memorial Library</t>
  </si>
  <si>
    <t>CIA</t>
  </si>
  <si>
    <t>Jane Morgan Memorial Library</t>
  </si>
  <si>
    <t>WID</t>
  </si>
  <si>
    <t>Kilbourn Public Library</t>
  </si>
  <si>
    <t>PLA</t>
  </si>
  <si>
    <t>LAV</t>
  </si>
  <si>
    <t>La Valle Public Library</t>
  </si>
  <si>
    <t>ARP</t>
  </si>
  <si>
    <t>Lester Public Library of Arpin</t>
  </si>
  <si>
    <t>ROM</t>
  </si>
  <si>
    <t>Lester Public Library of Rome</t>
  </si>
  <si>
    <t>VES</t>
  </si>
  <si>
    <t>Lester Public Library of Vesper</t>
  </si>
  <si>
    <t>AMH</t>
  </si>
  <si>
    <t>Lettie W. Jensen Public Library</t>
  </si>
  <si>
    <t>LDI</t>
  </si>
  <si>
    <t>Lodi Woman's Club Public Library</t>
  </si>
  <si>
    <t>MPL</t>
  </si>
  <si>
    <t>Madison Public Library</t>
  </si>
  <si>
    <t>MAR</t>
  </si>
  <si>
    <t>Marshall Community Library</t>
  </si>
  <si>
    <t>MFD</t>
  </si>
  <si>
    <t>MAZ</t>
  </si>
  <si>
    <t>Mazomanie Free Library</t>
  </si>
  <si>
    <t>MCM</t>
  </si>
  <si>
    <t>McMillan Memorial Library</t>
  </si>
  <si>
    <t>MID</t>
  </si>
  <si>
    <t>Middleton Public Library</t>
  </si>
  <si>
    <t>MOO</t>
  </si>
  <si>
    <t>Monona Public Library</t>
  </si>
  <si>
    <t>MRO</t>
  </si>
  <si>
    <t>Monroe Public Library</t>
  </si>
  <si>
    <t>MNT</t>
  </si>
  <si>
    <t>Monticello Public Library</t>
  </si>
  <si>
    <t>MTH</t>
  </si>
  <si>
    <t>Mount Horeb Public Library</t>
  </si>
  <si>
    <t>NGL</t>
  </si>
  <si>
    <t>New Glarus Public Library</t>
  </si>
  <si>
    <t>NOF</t>
  </si>
  <si>
    <t>North Freedom Public Library</t>
  </si>
  <si>
    <t>ORE</t>
  </si>
  <si>
    <t>Oregon Public Library</t>
  </si>
  <si>
    <t>PIT</t>
  </si>
  <si>
    <t>Pittsville Community Library</t>
  </si>
  <si>
    <t>Portage County Public Library</t>
  </si>
  <si>
    <t>POR</t>
  </si>
  <si>
    <t>Portage Public Library</t>
  </si>
  <si>
    <t>POY</t>
  </si>
  <si>
    <t>Poynette Area Public Library</t>
  </si>
  <si>
    <t>REE</t>
  </si>
  <si>
    <t>Reedsburg Public Library</t>
  </si>
  <si>
    <t>RIO</t>
  </si>
  <si>
    <t>Rio Community Library</t>
  </si>
  <si>
    <t>RKS</t>
  </si>
  <si>
    <t>Rock Springs Public Library</t>
  </si>
  <si>
    <t>CSP</t>
  </si>
  <si>
    <t>Rosemary Garfoot Public Library</t>
  </si>
  <si>
    <t>PDS</t>
  </si>
  <si>
    <t>Ruth Culver Community Library</t>
  </si>
  <si>
    <t>SKC</t>
  </si>
  <si>
    <t>SGR</t>
  </si>
  <si>
    <t>Spring Green Community Library</t>
  </si>
  <si>
    <t>STO</t>
  </si>
  <si>
    <t>Stoughton Public Library</t>
  </si>
  <si>
    <t>SUN</t>
  </si>
  <si>
    <t>Sun Prairie Public Library</t>
  </si>
  <si>
    <t>VER</t>
  </si>
  <si>
    <t>Verona Public Library</t>
  </si>
  <si>
    <t>WAU</t>
  </si>
  <si>
    <t>Waunakee Public Library</t>
  </si>
  <si>
    <t>WYO</t>
  </si>
  <si>
    <t>Wyocena Public Library</t>
  </si>
  <si>
    <t>Total</t>
  </si>
  <si>
    <t>Kraemer Library &amp; Community Ctr</t>
  </si>
  <si>
    <t>% of Total</t>
  </si>
  <si>
    <t>Vote %</t>
  </si>
  <si>
    <t>Total # of Votes per Library</t>
  </si>
  <si>
    <t>Carnegie-Schadde Memorial Public Library</t>
  </si>
  <si>
    <t>Everett Roehl Marshfield Public Library</t>
  </si>
  <si>
    <t>George Culver Community Library</t>
  </si>
  <si>
    <t>3 Year Avg.     Usage                2020-2022</t>
  </si>
  <si>
    <t>3 Year Avg. Collection Expenditures     2020-2022</t>
  </si>
  <si>
    <t>2023 Fees</t>
  </si>
  <si>
    <t>2024 WPLC Overdrive Fees</t>
  </si>
  <si>
    <t>AGY</t>
  </si>
  <si>
    <t>LS_ID</t>
  </si>
  <si>
    <t>Library</t>
  </si>
  <si>
    <t>2024 Fees</t>
  </si>
  <si>
    <t xml:space="preserve">2024 WPLC Proposed Fee </t>
  </si>
  <si>
    <t>2024 SCLS Total</t>
  </si>
  <si>
    <t>sorted by library in DPI order</t>
  </si>
  <si>
    <t>STP</t>
  </si>
  <si>
    <t xml:space="preserve">75% Usage and  25% Expenditure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</si>
</sst>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Fill="1"/>
    <xf numFmtId="3" fontId="0" fillId="0" borderId="0" xfId="0" applyNumberFormat="1" applyAlignment="1">
      <alignment horizontal="left"/>
    </xf>
    <xf numFmtId="0" fontId="2" fillId="0" borderId="0" xfId="0" applyFont="1"/>
    <xf numFmtId="3" fontId="0" fillId="0" borderId="0" xfId="0" applyNumberFormat="1" applyFill="1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/>
    <xf numFmtId="3" fontId="0" fillId="0" borderId="0" xfId="0" applyNumberFormat="1" applyFill="1"/>
    <xf numFmtId="0" fontId="2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165" fontId="1" fillId="0" borderId="0" xfId="2" applyNumberFormat="1" applyFont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165" fontId="1" fillId="0" borderId="0" xfId="2" applyNumberFormat="1" applyFont="1" applyFill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wrapText="1"/>
    </xf>
    <xf numFmtId="165" fontId="2" fillId="4" borderId="0" xfId="2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5" fontId="0" fillId="0" borderId="0" xfId="2" applyNumberFormat="1" applyFont="1" applyAlignment="1">
      <alignment vertical="center"/>
    </xf>
    <xf numFmtId="165" fontId="0" fillId="5" borderId="2" xfId="2" applyNumberFormat="1" applyFont="1" applyFill="1" applyBorder="1" applyAlignment="1">
      <alignment vertical="center"/>
    </xf>
    <xf numFmtId="166" fontId="0" fillId="0" borderId="0" xfId="1" applyNumberFormat="1" applyFont="1" applyAlignment="1">
      <alignment vertical="center"/>
    </xf>
    <xf numFmtId="1" fontId="0" fillId="0" borderId="0" xfId="0" applyNumberFormat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2" fillId="0" borderId="0" xfId="2" applyNumberFormat="1" applyFont="1" applyAlignment="1">
      <alignment vertical="center"/>
    </xf>
    <xf numFmtId="165" fontId="2" fillId="4" borderId="1" xfId="2" applyNumberFormat="1" applyFont="1" applyFill="1" applyBorder="1" applyAlignment="1">
      <alignment vertical="center"/>
    </xf>
    <xf numFmtId="166" fontId="2" fillId="0" borderId="0" xfId="1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left" wrapText="1"/>
    </xf>
    <xf numFmtId="0" fontId="4" fillId="3" borderId="0" xfId="0" applyFont="1" applyFill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>
      <pane ySplit="2" topLeftCell="A3" activePane="bottomLeft" state="frozen"/>
      <selection activeCell="D1" sqref="D1"/>
      <selection pane="bottomLeft" sqref="A1:K1"/>
    </sheetView>
  </sheetViews>
  <sheetFormatPr defaultColWidth="8.7109375" defaultRowHeight="15" x14ac:dyDescent="0.25"/>
  <cols>
    <col min="1" max="2" width="7.7109375" customWidth="1"/>
    <col min="3" max="3" width="30.7109375" style="7" customWidth="1"/>
    <col min="4" max="5" width="15.7109375" style="2" customWidth="1"/>
    <col min="6" max="7" width="15.7109375" customWidth="1"/>
    <col min="8" max="8" width="15.7109375" style="8" customWidth="1"/>
    <col min="9" max="9" width="15.7109375" customWidth="1"/>
    <col min="10" max="11" width="10.7109375" hidden="1" customWidth="1"/>
  </cols>
  <sheetData>
    <row r="1" spans="1:11" ht="34.9" customHeight="1" x14ac:dyDescent="0.25">
      <c r="A1" s="40" t="s">
        <v>114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1" customFormat="1" ht="60" customHeight="1" x14ac:dyDescent="0.25">
      <c r="A2" s="15" t="s">
        <v>115</v>
      </c>
      <c r="B2" s="15" t="s">
        <v>116</v>
      </c>
      <c r="C2" s="15" t="s">
        <v>117</v>
      </c>
      <c r="D2" s="10" t="s">
        <v>111</v>
      </c>
      <c r="E2" s="10" t="s">
        <v>112</v>
      </c>
      <c r="F2" s="15" t="s">
        <v>123</v>
      </c>
      <c r="G2" s="15" t="s">
        <v>105</v>
      </c>
      <c r="H2" s="16" t="s">
        <v>113</v>
      </c>
      <c r="I2" s="19" t="s">
        <v>118</v>
      </c>
      <c r="J2" s="15" t="s">
        <v>106</v>
      </c>
      <c r="K2" s="15" t="s">
        <v>107</v>
      </c>
    </row>
    <row r="3" spans="1:11" ht="15.4" customHeight="1" x14ac:dyDescent="0.25">
      <c r="A3" s="24" t="s">
        <v>0</v>
      </c>
      <c r="B3" s="24">
        <v>14026</v>
      </c>
      <c r="C3" s="30" t="s">
        <v>1</v>
      </c>
      <c r="D3" s="11">
        <v>8390.3333333333339</v>
      </c>
      <c r="E3" s="12">
        <v>37463</v>
      </c>
      <c r="F3" s="25">
        <f t="shared" ref="F3:F34" si="0">(D3*0.75)+(E3*0.25)</f>
        <v>15658.5</v>
      </c>
      <c r="G3" s="25">
        <f t="shared" ref="G3:G34" si="1">F3/$F$57</f>
        <v>6.7641782723227035E-3</v>
      </c>
      <c r="H3" s="26">
        <v>2068.4113097152872</v>
      </c>
      <c r="I3" s="27">
        <f>$G3*$D$61</f>
        <v>2148.4924162813159</v>
      </c>
      <c r="J3" s="28">
        <f t="shared" ref="J3:J34" si="2">F3/$F$57</f>
        <v>6.7641782723227035E-3</v>
      </c>
      <c r="K3" s="29">
        <f t="shared" ref="K3:K34" si="3">J3*1000</f>
        <v>6.7641782723227033</v>
      </c>
    </row>
    <row r="4" spans="1:11" x14ac:dyDescent="0.25">
      <c r="A4" s="24" t="s">
        <v>2</v>
      </c>
      <c r="B4" s="24">
        <v>14027</v>
      </c>
      <c r="C4" s="30" t="s">
        <v>3</v>
      </c>
      <c r="D4" s="11">
        <v>1881.3333333333333</v>
      </c>
      <c r="E4" s="12">
        <v>8892.3333333333339</v>
      </c>
      <c r="F4" s="25">
        <f t="shared" si="0"/>
        <v>3634.0833333333335</v>
      </c>
      <c r="G4" s="25">
        <f t="shared" si="1"/>
        <v>1.5698558305804132E-3</v>
      </c>
      <c r="H4" s="26">
        <v>480.04464457735401</v>
      </c>
      <c r="I4" s="27">
        <f t="shared" ref="I4:I56" si="4">$G4*$D$61</f>
        <v>498.63016775559549</v>
      </c>
      <c r="J4" s="28">
        <f t="shared" si="2"/>
        <v>1.5698558305804132E-3</v>
      </c>
      <c r="K4" s="29">
        <f t="shared" si="3"/>
        <v>1.5698558305804133</v>
      </c>
    </row>
    <row r="5" spans="1:11" x14ac:dyDescent="0.25">
      <c r="A5" s="24" t="s">
        <v>4</v>
      </c>
      <c r="B5" s="24">
        <v>14247</v>
      </c>
      <c r="C5" s="30" t="s">
        <v>5</v>
      </c>
      <c r="D5" s="11">
        <v>3400</v>
      </c>
      <c r="E5" s="12">
        <v>14533</v>
      </c>
      <c r="F5" s="25">
        <f t="shared" si="0"/>
        <v>6183.25</v>
      </c>
      <c r="G5" s="25">
        <f t="shared" si="1"/>
        <v>2.6710480124111096E-3</v>
      </c>
      <c r="H5" s="26">
        <v>816.77710066718078</v>
      </c>
      <c r="I5" s="27">
        <f t="shared" si="4"/>
        <v>848.39963808611594</v>
      </c>
      <c r="J5" s="28">
        <f t="shared" si="2"/>
        <v>2.6710480124111096E-3</v>
      </c>
      <c r="K5" s="29">
        <f t="shared" si="3"/>
        <v>2.6710480124111093</v>
      </c>
    </row>
    <row r="6" spans="1:11" x14ac:dyDescent="0.25">
      <c r="A6" s="24" t="s">
        <v>7</v>
      </c>
      <c r="B6" s="24">
        <v>14047</v>
      </c>
      <c r="C6" s="30" t="s">
        <v>8</v>
      </c>
      <c r="D6" s="11">
        <v>7623</v>
      </c>
      <c r="E6" s="12">
        <v>29768.666666666668</v>
      </c>
      <c r="F6" s="25">
        <f t="shared" si="0"/>
        <v>13159.416666666668</v>
      </c>
      <c r="G6" s="25">
        <f t="shared" si="1"/>
        <v>5.6846211510111402E-3</v>
      </c>
      <c r="H6" s="26">
        <v>1738.2946171465455</v>
      </c>
      <c r="I6" s="27">
        <f t="shared" si="4"/>
        <v>1805.5948469533664</v>
      </c>
      <c r="J6" s="28">
        <f t="shared" si="2"/>
        <v>5.6846211510111402E-3</v>
      </c>
      <c r="K6" s="29">
        <f t="shared" si="3"/>
        <v>5.6846211510111404</v>
      </c>
    </row>
    <row r="7" spans="1:11" x14ac:dyDescent="0.25">
      <c r="A7" s="24" t="s">
        <v>9</v>
      </c>
      <c r="B7" s="24">
        <v>14053</v>
      </c>
      <c r="C7" s="30" t="s">
        <v>10</v>
      </c>
      <c r="D7" s="11">
        <v>5458.333333333333</v>
      </c>
      <c r="E7" s="12">
        <v>23025.333333333332</v>
      </c>
      <c r="F7" s="25">
        <f t="shared" si="0"/>
        <v>9850.0833333333321</v>
      </c>
      <c r="G7" s="25">
        <f t="shared" si="1"/>
        <v>4.2550512286554472E-3</v>
      </c>
      <c r="H7" s="26">
        <v>1301.1478601593205</v>
      </c>
      <c r="I7" s="27">
        <f t="shared" si="4"/>
        <v>1351.5234116553725</v>
      </c>
      <c r="J7" s="28">
        <f t="shared" si="2"/>
        <v>4.2550512286554472E-3</v>
      </c>
      <c r="K7" s="29">
        <f t="shared" si="3"/>
        <v>4.2550512286554474</v>
      </c>
    </row>
    <row r="8" spans="1:11" x14ac:dyDescent="0.25">
      <c r="A8" s="24" t="s">
        <v>11</v>
      </c>
      <c r="B8" s="24">
        <v>14062</v>
      </c>
      <c r="C8" s="30" t="s">
        <v>12</v>
      </c>
      <c r="D8" s="11">
        <v>5733</v>
      </c>
      <c r="E8" s="12">
        <v>33269</v>
      </c>
      <c r="F8" s="25">
        <f t="shared" si="0"/>
        <v>12617</v>
      </c>
      <c r="G8" s="25">
        <f t="shared" si="1"/>
        <v>5.4503073258546832E-3</v>
      </c>
      <c r="H8" s="26">
        <v>1666.6440268657777</v>
      </c>
      <c r="I8" s="27">
        <f t="shared" si="4"/>
        <v>1731.1702152965713</v>
      </c>
      <c r="J8" s="28">
        <f t="shared" si="2"/>
        <v>5.4503073258546832E-3</v>
      </c>
      <c r="K8" s="29">
        <f t="shared" si="3"/>
        <v>5.4503073258546832</v>
      </c>
    </row>
    <row r="9" spans="1:11" x14ac:dyDescent="0.25">
      <c r="A9" s="24" t="s">
        <v>13</v>
      </c>
      <c r="B9" s="24">
        <v>14070</v>
      </c>
      <c r="C9" s="30" t="s">
        <v>14</v>
      </c>
      <c r="D9" s="11">
        <v>14720.333333333334</v>
      </c>
      <c r="E9" s="12">
        <v>45577</v>
      </c>
      <c r="F9" s="25">
        <f t="shared" si="0"/>
        <v>22434.5</v>
      </c>
      <c r="G9" s="25">
        <f t="shared" si="1"/>
        <v>9.6912831657198131E-3</v>
      </c>
      <c r="H9" s="26">
        <v>2963.4877879622959</v>
      </c>
      <c r="I9" s="27">
        <f t="shared" si="4"/>
        <v>3078.2228893612528</v>
      </c>
      <c r="J9" s="28">
        <f t="shared" si="2"/>
        <v>9.6912831657198131E-3</v>
      </c>
      <c r="K9" s="29">
        <f t="shared" si="3"/>
        <v>9.6912831657198133</v>
      </c>
    </row>
    <row r="10" spans="1:11" x14ac:dyDescent="0.25">
      <c r="A10" s="24" t="s">
        <v>6</v>
      </c>
      <c r="B10" s="24">
        <v>14042</v>
      </c>
      <c r="C10" s="37" t="s">
        <v>108</v>
      </c>
      <c r="D10" s="11">
        <v>21616</v>
      </c>
      <c r="E10" s="12">
        <v>55239</v>
      </c>
      <c r="F10" s="25">
        <f t="shared" si="0"/>
        <v>30021.75</v>
      </c>
      <c r="G10" s="25">
        <f t="shared" si="1"/>
        <v>1.2968832841402697E-2</v>
      </c>
      <c r="H10" s="26">
        <v>3965.7264257396891</v>
      </c>
      <c r="I10" s="27">
        <f t="shared" si="4"/>
        <v>4119.264437749056</v>
      </c>
      <c r="J10" s="28">
        <f t="shared" si="2"/>
        <v>1.2968832841402697E-2</v>
      </c>
      <c r="K10" s="29">
        <f t="shared" si="3"/>
        <v>12.968832841402698</v>
      </c>
    </row>
    <row r="11" spans="1:11" x14ac:dyDescent="0.25">
      <c r="A11" s="24" t="s">
        <v>15</v>
      </c>
      <c r="B11" s="24">
        <v>14219</v>
      </c>
      <c r="C11" s="30" t="s">
        <v>16</v>
      </c>
      <c r="D11" s="11">
        <v>3644</v>
      </c>
      <c r="E11" s="12">
        <v>17277.666666666668</v>
      </c>
      <c r="F11" s="25">
        <f t="shared" si="0"/>
        <v>7052.416666666667</v>
      </c>
      <c r="G11" s="25">
        <f t="shared" si="1"/>
        <v>3.0465117082755806E-3</v>
      </c>
      <c r="H11" s="26">
        <v>931.58976876188149</v>
      </c>
      <c r="I11" s="27">
        <f t="shared" si="4"/>
        <v>967.65742087615615</v>
      </c>
      <c r="J11" s="28">
        <f t="shared" si="2"/>
        <v>3.0465117082755806E-3</v>
      </c>
      <c r="K11" s="29">
        <f t="shared" si="3"/>
        <v>3.0465117082755806</v>
      </c>
    </row>
    <row r="12" spans="1:11" x14ac:dyDescent="0.25">
      <c r="A12" s="24" t="s">
        <v>17</v>
      </c>
      <c r="B12" s="24">
        <v>14086</v>
      </c>
      <c r="C12" s="30" t="s">
        <v>18</v>
      </c>
      <c r="D12" s="11">
        <v>12300.333333333334</v>
      </c>
      <c r="E12" s="12">
        <v>34305</v>
      </c>
      <c r="F12" s="25">
        <f t="shared" si="0"/>
        <v>17801.5</v>
      </c>
      <c r="G12" s="25">
        <f t="shared" si="1"/>
        <v>7.6899140731712876E-3</v>
      </c>
      <c r="H12" s="26">
        <v>2351.4911345209748</v>
      </c>
      <c r="I12" s="27">
        <f t="shared" si="4"/>
        <v>2442.5320272332497</v>
      </c>
      <c r="J12" s="28">
        <f t="shared" si="2"/>
        <v>7.6899140731712876E-3</v>
      </c>
      <c r="K12" s="29">
        <f t="shared" si="3"/>
        <v>7.6899140731712876</v>
      </c>
    </row>
    <row r="13" spans="1:11" x14ac:dyDescent="0.25">
      <c r="A13" s="24" t="s">
        <v>19</v>
      </c>
      <c r="B13" s="24">
        <v>14766</v>
      </c>
      <c r="C13" s="30" t="s">
        <v>20</v>
      </c>
      <c r="D13" s="11">
        <v>11719</v>
      </c>
      <c r="E13" s="12">
        <v>81318.666666666672</v>
      </c>
      <c r="F13" s="25">
        <f t="shared" si="0"/>
        <v>29118.916666666668</v>
      </c>
      <c r="G13" s="25">
        <f t="shared" si="1"/>
        <v>1.2578825777069459E-2</v>
      </c>
      <c r="H13" s="26">
        <v>3846.466555544293</v>
      </c>
      <c r="I13" s="27">
        <f t="shared" si="4"/>
        <v>3995.3872739190183</v>
      </c>
      <c r="J13" s="28">
        <f t="shared" si="2"/>
        <v>1.2578825777069459E-2</v>
      </c>
      <c r="K13" s="29">
        <f t="shared" si="3"/>
        <v>12.57882577706946</v>
      </c>
    </row>
    <row r="14" spans="1:11" x14ac:dyDescent="0.25">
      <c r="A14" s="24" t="s">
        <v>21</v>
      </c>
      <c r="B14" s="24">
        <v>14096</v>
      </c>
      <c r="C14" s="30" t="s">
        <v>22</v>
      </c>
      <c r="D14" s="11">
        <v>7990.333333333333</v>
      </c>
      <c r="E14" s="12">
        <v>27731.666666666668</v>
      </c>
      <c r="F14" s="25">
        <f t="shared" si="0"/>
        <v>12925.666666666668</v>
      </c>
      <c r="G14" s="25">
        <f t="shared" si="1"/>
        <v>5.5836455357762558E-3</v>
      </c>
      <c r="H14" s="26">
        <v>1707.4173847394854</v>
      </c>
      <c r="I14" s="27">
        <f t="shared" si="4"/>
        <v>1773.5221642375407</v>
      </c>
      <c r="J14" s="28">
        <f t="shared" si="2"/>
        <v>5.5836455357762558E-3</v>
      </c>
      <c r="K14" s="29">
        <f t="shared" si="3"/>
        <v>5.583645535776256</v>
      </c>
    </row>
    <row r="15" spans="1:11" x14ac:dyDescent="0.25">
      <c r="A15" s="24" t="s">
        <v>23</v>
      </c>
      <c r="B15" s="24">
        <v>14097</v>
      </c>
      <c r="C15" s="30" t="s">
        <v>24</v>
      </c>
      <c r="D15" s="11">
        <v>33323.333333333336</v>
      </c>
      <c r="E15" s="12">
        <v>103922.66666666667</v>
      </c>
      <c r="F15" s="25">
        <f t="shared" si="0"/>
        <v>50973.166666666672</v>
      </c>
      <c r="G15" s="25">
        <f t="shared" si="1"/>
        <v>2.2019451827323854E-2</v>
      </c>
      <c r="H15" s="26">
        <v>6733.3061548255337</v>
      </c>
      <c r="I15" s="27">
        <f t="shared" si="4"/>
        <v>6993.9944450092207</v>
      </c>
      <c r="J15" s="28">
        <f t="shared" si="2"/>
        <v>2.2019451827323854E-2</v>
      </c>
      <c r="K15" s="29">
        <f t="shared" si="3"/>
        <v>22.019451827323856</v>
      </c>
    </row>
    <row r="16" spans="1:11" x14ac:dyDescent="0.25">
      <c r="A16" s="24" t="s">
        <v>25</v>
      </c>
      <c r="B16" s="24">
        <v>14398</v>
      </c>
      <c r="C16" s="30" t="s">
        <v>26</v>
      </c>
      <c r="D16" s="11">
        <v>32774.666666666664</v>
      </c>
      <c r="E16" s="12">
        <v>86685</v>
      </c>
      <c r="F16" s="25">
        <f t="shared" si="0"/>
        <v>46252.25</v>
      </c>
      <c r="G16" s="25">
        <f t="shared" si="1"/>
        <v>1.9980104383947234E-2</v>
      </c>
      <c r="H16" s="26">
        <v>6109.6961394628406</v>
      </c>
      <c r="I16" s="27">
        <f t="shared" si="4"/>
        <v>6346.2405952643921</v>
      </c>
      <c r="J16" s="28">
        <f t="shared" si="2"/>
        <v>1.9980104383947234E-2</v>
      </c>
      <c r="K16" s="29">
        <f t="shared" si="3"/>
        <v>19.980104383947232</v>
      </c>
    </row>
    <row r="17" spans="1:11" x14ac:dyDescent="0.25">
      <c r="A17" s="24" t="s">
        <v>52</v>
      </c>
      <c r="B17" s="24">
        <v>14190</v>
      </c>
      <c r="C17" s="37" t="s">
        <v>109</v>
      </c>
      <c r="D17" s="11">
        <v>43865</v>
      </c>
      <c r="E17" s="12">
        <v>182612</v>
      </c>
      <c r="F17" s="25">
        <f t="shared" si="0"/>
        <v>78551.75</v>
      </c>
      <c r="G17" s="25">
        <f t="shared" si="1"/>
        <v>3.393288249851039E-2</v>
      </c>
      <c r="H17" s="26">
        <v>10376.302206336994</v>
      </c>
      <c r="I17" s="27">
        <f t="shared" si="4"/>
        <v>10778.033602236857</v>
      </c>
      <c r="J17" s="28">
        <f t="shared" si="2"/>
        <v>3.393288249851039E-2</v>
      </c>
      <c r="K17" s="29">
        <f t="shared" si="3"/>
        <v>33.932882498510388</v>
      </c>
    </row>
    <row r="18" spans="1:11" s="3" customFormat="1" x14ac:dyDescent="0.25">
      <c r="A18" s="24" t="s">
        <v>27</v>
      </c>
      <c r="B18" s="24">
        <v>150628</v>
      </c>
      <c r="C18" s="30" t="s">
        <v>28</v>
      </c>
      <c r="D18" s="11">
        <v>57884.333333333336</v>
      </c>
      <c r="E18" s="12">
        <v>176742</v>
      </c>
      <c r="F18" s="25">
        <f t="shared" si="0"/>
        <v>87598.75</v>
      </c>
      <c r="G18" s="25">
        <f t="shared" si="1"/>
        <v>3.7841016791686846E-2</v>
      </c>
      <c r="H18" s="26">
        <v>11571.36668371313</v>
      </c>
      <c r="I18" s="27">
        <f t="shared" si="4"/>
        <v>12019.366481509909</v>
      </c>
      <c r="J18" s="28">
        <f t="shared" si="2"/>
        <v>3.7841016791686846E-2</v>
      </c>
      <c r="K18" s="29">
        <f t="shared" si="3"/>
        <v>37.841016791686847</v>
      </c>
    </row>
    <row r="19" spans="1:11" x14ac:dyDescent="0.25">
      <c r="A19" s="24" t="s">
        <v>90</v>
      </c>
      <c r="B19" s="24">
        <v>14284</v>
      </c>
      <c r="C19" s="37" t="s">
        <v>110</v>
      </c>
      <c r="D19" s="11">
        <v>12279</v>
      </c>
      <c r="E19" s="12">
        <v>34404</v>
      </c>
      <c r="F19" s="25">
        <f t="shared" si="0"/>
        <v>17810.25</v>
      </c>
      <c r="G19" s="25">
        <f t="shared" si="1"/>
        <v>7.6936939090356954E-3</v>
      </c>
      <c r="H19" s="26">
        <v>2352.6469667501165</v>
      </c>
      <c r="I19" s="27">
        <f t="shared" si="4"/>
        <v>2443.73260893919</v>
      </c>
      <c r="J19" s="28">
        <f t="shared" si="2"/>
        <v>7.6936939090356954E-3</v>
      </c>
      <c r="K19" s="29">
        <f t="shared" si="3"/>
        <v>7.6936939090356953</v>
      </c>
    </row>
    <row r="20" spans="1:11" x14ac:dyDescent="0.25">
      <c r="A20" s="30" t="s">
        <v>29</v>
      </c>
      <c r="B20" s="30">
        <v>14269</v>
      </c>
      <c r="C20" s="30" t="s">
        <v>30</v>
      </c>
      <c r="D20" s="13">
        <v>2406.6666666666665</v>
      </c>
      <c r="E20" s="14">
        <v>19527.333333333332</v>
      </c>
      <c r="F20" s="25">
        <f t="shared" si="0"/>
        <v>6686.833333333333</v>
      </c>
      <c r="G20" s="25">
        <f t="shared" si="1"/>
        <v>2.8885865660169575E-3</v>
      </c>
      <c r="H20" s="26">
        <v>883.29799743575938</v>
      </c>
      <c r="I20" s="27">
        <f t="shared" si="4"/>
        <v>917.49597379083423</v>
      </c>
      <c r="J20" s="28">
        <f t="shared" si="2"/>
        <v>2.8885865660169575E-3</v>
      </c>
      <c r="K20" s="29">
        <f t="shared" si="3"/>
        <v>2.8885865660169574</v>
      </c>
    </row>
    <row r="21" spans="1:11" ht="14.65" customHeight="1" x14ac:dyDescent="0.25">
      <c r="A21" s="24" t="s">
        <v>31</v>
      </c>
      <c r="B21" s="24">
        <v>14069</v>
      </c>
      <c r="C21" s="30" t="s">
        <v>32</v>
      </c>
      <c r="D21" s="11">
        <v>2165.6666666666665</v>
      </c>
      <c r="E21" s="12">
        <v>6485.333333333333</v>
      </c>
      <c r="F21" s="25">
        <f t="shared" si="0"/>
        <v>3245.583333333333</v>
      </c>
      <c r="G21" s="25">
        <f t="shared" si="1"/>
        <v>1.4020311182007233E-3</v>
      </c>
      <c r="H21" s="26">
        <v>428.72569360348098</v>
      </c>
      <c r="I21" s="27">
        <f t="shared" si="4"/>
        <v>445.32434001185931</v>
      </c>
      <c r="J21" s="28">
        <f t="shared" si="2"/>
        <v>1.4020311182007233E-3</v>
      </c>
      <c r="K21" s="29">
        <f t="shared" si="3"/>
        <v>1.4020311182007232</v>
      </c>
    </row>
    <row r="22" spans="1:11" ht="14.65" customHeight="1" x14ac:dyDescent="0.25">
      <c r="A22" s="24" t="s">
        <v>33</v>
      </c>
      <c r="B22" s="24">
        <v>14352</v>
      </c>
      <c r="C22" s="30" t="s">
        <v>34</v>
      </c>
      <c r="D22" s="11">
        <v>9105</v>
      </c>
      <c r="E22" s="12">
        <v>45906.666666666664</v>
      </c>
      <c r="F22" s="25">
        <f t="shared" si="0"/>
        <v>18305.416666666664</v>
      </c>
      <c r="G22" s="25">
        <f t="shared" si="1"/>
        <v>7.90759662052435E-3</v>
      </c>
      <c r="H22" s="26">
        <v>2418.0560629935203</v>
      </c>
      <c r="I22" s="27">
        <f t="shared" si="4"/>
        <v>2511.6740993839085</v>
      </c>
      <c r="J22" s="28">
        <f t="shared" si="2"/>
        <v>7.90759662052435E-3</v>
      </c>
      <c r="K22" s="29">
        <f t="shared" si="3"/>
        <v>7.90759662052435</v>
      </c>
    </row>
    <row r="23" spans="1:11" x14ac:dyDescent="0.25">
      <c r="A23" s="24" t="s">
        <v>35</v>
      </c>
      <c r="B23" s="24">
        <v>14254</v>
      </c>
      <c r="C23" s="30" t="s">
        <v>104</v>
      </c>
      <c r="D23" s="11">
        <v>1921</v>
      </c>
      <c r="E23" s="12">
        <v>18617.666666666668</v>
      </c>
      <c r="F23" s="25">
        <f t="shared" si="0"/>
        <v>6095.166666666667</v>
      </c>
      <c r="G23" s="25">
        <f t="shared" si="1"/>
        <v>2.6329976647094079E-3</v>
      </c>
      <c r="H23" s="26">
        <v>805.14172289382509</v>
      </c>
      <c r="I23" s="27">
        <f t="shared" si="4"/>
        <v>836.31378224631987</v>
      </c>
      <c r="J23" s="28">
        <f t="shared" si="2"/>
        <v>2.6329976647094079E-3</v>
      </c>
      <c r="K23" s="29">
        <f t="shared" si="3"/>
        <v>2.632997664709408</v>
      </c>
    </row>
    <row r="24" spans="1:11" x14ac:dyDescent="0.25">
      <c r="A24" s="24" t="s">
        <v>36</v>
      </c>
      <c r="B24" s="24">
        <v>14767</v>
      </c>
      <c r="C24" s="30" t="s">
        <v>37</v>
      </c>
      <c r="D24" s="11">
        <v>1202.3333333333333</v>
      </c>
      <c r="E24" s="12">
        <v>4618.666666666667</v>
      </c>
      <c r="F24" s="25">
        <f t="shared" si="0"/>
        <v>2056.416666666667</v>
      </c>
      <c r="G24" s="25">
        <f t="shared" si="1"/>
        <v>8.8833342500935263E-4</v>
      </c>
      <c r="H24" s="26">
        <v>271.64258970018494</v>
      </c>
      <c r="I24" s="27">
        <f t="shared" si="4"/>
        <v>282.15956911887065</v>
      </c>
      <c r="J24" s="28">
        <f t="shared" si="2"/>
        <v>8.8833342500935263E-4</v>
      </c>
      <c r="K24" s="29">
        <f t="shared" si="3"/>
        <v>0.88833342500935264</v>
      </c>
    </row>
    <row r="25" spans="1:11" x14ac:dyDescent="0.25">
      <c r="A25" s="24" t="s">
        <v>38</v>
      </c>
      <c r="B25" s="24">
        <v>14037</v>
      </c>
      <c r="C25" s="30" t="s">
        <v>39</v>
      </c>
      <c r="D25" s="11">
        <v>996.66666666666663</v>
      </c>
      <c r="E25" s="12">
        <v>5054.333333333333</v>
      </c>
      <c r="F25" s="25">
        <f t="shared" si="0"/>
        <v>2011.0833333333333</v>
      </c>
      <c r="G25" s="25">
        <f t="shared" si="1"/>
        <v>8.6875027538804164E-4</v>
      </c>
      <c r="H25" s="26">
        <v>265.65427796063386</v>
      </c>
      <c r="I25" s="27">
        <f t="shared" si="4"/>
        <v>275.9394124709529</v>
      </c>
      <c r="J25" s="28">
        <f t="shared" si="2"/>
        <v>8.6875027538804164E-4</v>
      </c>
      <c r="K25" s="29">
        <f t="shared" si="3"/>
        <v>0.86875027538804162</v>
      </c>
    </row>
    <row r="26" spans="1:11" x14ac:dyDescent="0.25">
      <c r="A26" s="24" t="s">
        <v>40</v>
      </c>
      <c r="B26" s="24">
        <v>14404</v>
      </c>
      <c r="C26" s="30" t="s">
        <v>41</v>
      </c>
      <c r="D26" s="11">
        <v>6378</v>
      </c>
      <c r="E26" s="12">
        <v>17997.333333333332</v>
      </c>
      <c r="F26" s="25">
        <f t="shared" si="0"/>
        <v>9282.8333333333321</v>
      </c>
      <c r="G26" s="25">
        <f t="shared" si="1"/>
        <v>4.0100098693314342E-3</v>
      </c>
      <c r="H26" s="26">
        <v>1226.2169079329899</v>
      </c>
      <c r="I26" s="27">
        <f t="shared" si="4"/>
        <v>1273.6914147760049</v>
      </c>
      <c r="J26" s="28">
        <f t="shared" si="2"/>
        <v>4.0100098693314342E-3</v>
      </c>
      <c r="K26" s="29">
        <f t="shared" si="3"/>
        <v>4.0100098693314346</v>
      </c>
    </row>
    <row r="27" spans="1:11" x14ac:dyDescent="0.25">
      <c r="A27" s="24" t="s">
        <v>42</v>
      </c>
      <c r="B27" s="24">
        <v>14321</v>
      </c>
      <c r="C27" s="30" t="s">
        <v>43</v>
      </c>
      <c r="D27" s="11">
        <v>1055</v>
      </c>
      <c r="E27" s="12">
        <v>5488</v>
      </c>
      <c r="F27" s="25">
        <f t="shared" si="0"/>
        <v>2163.25</v>
      </c>
      <c r="G27" s="25">
        <f t="shared" si="1"/>
        <v>9.3448342099192692E-4</v>
      </c>
      <c r="H27" s="26">
        <v>285.75475082170033</v>
      </c>
      <c r="I27" s="27">
        <f t="shared" si="4"/>
        <v>296.81810004282374</v>
      </c>
      <c r="J27" s="28">
        <f t="shared" si="2"/>
        <v>9.3448342099192692E-4</v>
      </c>
      <c r="K27" s="29">
        <f t="shared" si="3"/>
        <v>0.93448342099192694</v>
      </c>
    </row>
    <row r="28" spans="1:11" x14ac:dyDescent="0.25">
      <c r="A28" s="24" t="s">
        <v>44</v>
      </c>
      <c r="B28" s="24">
        <v>14032</v>
      </c>
      <c r="C28" s="30" t="s">
        <v>45</v>
      </c>
      <c r="D28" s="11">
        <v>1816</v>
      </c>
      <c r="E28" s="12">
        <v>5412.333333333333</v>
      </c>
      <c r="F28" s="25">
        <f t="shared" si="0"/>
        <v>2715.083333333333</v>
      </c>
      <c r="G28" s="25">
        <f t="shared" si="1"/>
        <v>1.1728650695072217E-3</v>
      </c>
      <c r="H28" s="26">
        <v>358.64923673954382</v>
      </c>
      <c r="I28" s="27">
        <f t="shared" si="4"/>
        <v>372.53478629743984</v>
      </c>
      <c r="J28" s="28">
        <f t="shared" si="2"/>
        <v>1.1728650695072217E-3</v>
      </c>
      <c r="K28" s="29">
        <f t="shared" si="3"/>
        <v>1.1728650695072218</v>
      </c>
    </row>
    <row r="29" spans="1:11" x14ac:dyDescent="0.25">
      <c r="A29" s="24" t="s">
        <v>46</v>
      </c>
      <c r="B29" s="24">
        <v>14376</v>
      </c>
      <c r="C29" s="30" t="s">
        <v>47</v>
      </c>
      <c r="D29" s="11">
        <v>12337</v>
      </c>
      <c r="E29" s="12">
        <v>38421.333333333336</v>
      </c>
      <c r="F29" s="25">
        <f t="shared" si="0"/>
        <v>18858.083333333336</v>
      </c>
      <c r="G29" s="25">
        <f t="shared" si="1"/>
        <v>8.1463382534076867E-3</v>
      </c>
      <c r="H29" s="26">
        <v>2491.060628171283</v>
      </c>
      <c r="I29" s="27">
        <f t="shared" si="4"/>
        <v>2587.5051267533768</v>
      </c>
      <c r="J29" s="28">
        <f t="shared" si="2"/>
        <v>8.1463382534076867E-3</v>
      </c>
      <c r="K29" s="29">
        <f t="shared" si="3"/>
        <v>8.146338253407686</v>
      </c>
    </row>
    <row r="30" spans="1:11" x14ac:dyDescent="0.25">
      <c r="A30" s="24" t="s">
        <v>48</v>
      </c>
      <c r="B30" s="24">
        <v>14184</v>
      </c>
      <c r="C30" s="30" t="s">
        <v>49</v>
      </c>
      <c r="D30" s="11">
        <v>608381.33333333337</v>
      </c>
      <c r="E30" s="12">
        <v>1157904</v>
      </c>
      <c r="F30" s="25">
        <f t="shared" si="0"/>
        <v>745762</v>
      </c>
      <c r="G30" s="25">
        <f t="shared" si="1"/>
        <v>0.32215519473282395</v>
      </c>
      <c r="H30" s="26">
        <v>98511.514842155506</v>
      </c>
      <c r="I30" s="27">
        <f t="shared" si="4"/>
        <v>102325.5101925974</v>
      </c>
      <c r="J30" s="28">
        <f t="shared" si="2"/>
        <v>0.32215519473282395</v>
      </c>
      <c r="K30" s="29">
        <f t="shared" si="3"/>
        <v>322.15519473282393</v>
      </c>
    </row>
    <row r="31" spans="1:11" x14ac:dyDescent="0.25">
      <c r="A31" s="24" t="s">
        <v>50</v>
      </c>
      <c r="B31" s="24">
        <v>14189</v>
      </c>
      <c r="C31" s="30" t="s">
        <v>51</v>
      </c>
      <c r="D31" s="11">
        <v>6281.666666666667</v>
      </c>
      <c r="E31" s="12">
        <v>23432</v>
      </c>
      <c r="F31" s="25">
        <f t="shared" si="0"/>
        <v>10569.25</v>
      </c>
      <c r="G31" s="25">
        <f t="shared" si="1"/>
        <v>4.5657177382729336E-3</v>
      </c>
      <c r="H31" s="26">
        <v>1396.1462614687421</v>
      </c>
      <c r="I31" s="27">
        <f t="shared" si="4"/>
        <v>1450.1997937721553</v>
      </c>
      <c r="J31" s="28">
        <f t="shared" si="2"/>
        <v>4.5657177382729336E-3</v>
      </c>
      <c r="K31" s="29">
        <f t="shared" si="3"/>
        <v>4.5657177382729337</v>
      </c>
    </row>
    <row r="32" spans="1:11" ht="14.65" customHeight="1" x14ac:dyDescent="0.25">
      <c r="A32" s="24" t="s">
        <v>53</v>
      </c>
      <c r="B32" s="24">
        <v>14193</v>
      </c>
      <c r="C32" s="30" t="s">
        <v>54</v>
      </c>
      <c r="D32" s="11">
        <v>4486</v>
      </c>
      <c r="E32" s="12">
        <v>16313.333333333334</v>
      </c>
      <c r="F32" s="25">
        <f t="shared" si="0"/>
        <v>7442.8333333333339</v>
      </c>
      <c r="G32" s="25">
        <f t="shared" si="1"/>
        <v>3.2151643847017596E-3</v>
      </c>
      <c r="H32" s="26">
        <v>983.16190203356632</v>
      </c>
      <c r="I32" s="27">
        <f t="shared" si="4"/>
        <v>1021.2262331840504</v>
      </c>
      <c r="J32" s="28">
        <f t="shared" si="2"/>
        <v>3.2151643847017596E-3</v>
      </c>
      <c r="K32" s="29">
        <f t="shared" si="3"/>
        <v>3.2151643847017595</v>
      </c>
    </row>
    <row r="33" spans="1:11" x14ac:dyDescent="0.25">
      <c r="A33" s="24" t="s">
        <v>55</v>
      </c>
      <c r="B33" s="24">
        <v>14353</v>
      </c>
      <c r="C33" s="30" t="s">
        <v>56</v>
      </c>
      <c r="D33" s="11">
        <v>42270</v>
      </c>
      <c r="E33" s="12">
        <v>153991</v>
      </c>
      <c r="F33" s="25">
        <f t="shared" si="0"/>
        <v>70200.25</v>
      </c>
      <c r="G33" s="25">
        <f t="shared" si="1"/>
        <v>3.0325191158899121E-2</v>
      </c>
      <c r="H33" s="26">
        <v>9273.1098792886041</v>
      </c>
      <c r="I33" s="27">
        <f t="shared" si="4"/>
        <v>9632.1298174188105</v>
      </c>
      <c r="J33" s="28">
        <f t="shared" si="2"/>
        <v>3.0325191158899121E-2</v>
      </c>
      <c r="K33" s="29">
        <f t="shared" si="3"/>
        <v>30.32519115889912</v>
      </c>
    </row>
    <row r="34" spans="1:11" x14ac:dyDescent="0.25">
      <c r="A34" s="24" t="s">
        <v>57</v>
      </c>
      <c r="B34" s="24">
        <v>14201</v>
      </c>
      <c r="C34" s="30" t="s">
        <v>58</v>
      </c>
      <c r="D34" s="11">
        <v>111403.33333333333</v>
      </c>
      <c r="E34" s="12">
        <v>249551.66666666666</v>
      </c>
      <c r="F34" s="25">
        <f t="shared" si="0"/>
        <v>145940.41666666666</v>
      </c>
      <c r="G34" s="25">
        <f t="shared" si="1"/>
        <v>6.304352239808339E-2</v>
      </c>
      <c r="H34" s="26">
        <v>19278.015670587523</v>
      </c>
      <c r="I34" s="27">
        <f t="shared" si="4"/>
        <v>20024.387932258433</v>
      </c>
      <c r="J34" s="28">
        <f t="shared" si="2"/>
        <v>6.304352239808339E-2</v>
      </c>
      <c r="K34" s="29">
        <f t="shared" si="3"/>
        <v>63.04352239808339</v>
      </c>
    </row>
    <row r="35" spans="1:11" x14ac:dyDescent="0.25">
      <c r="A35" s="24" t="s">
        <v>59</v>
      </c>
      <c r="B35" s="24">
        <v>14208</v>
      </c>
      <c r="C35" s="30" t="s">
        <v>60</v>
      </c>
      <c r="D35" s="11">
        <v>32828</v>
      </c>
      <c r="E35" s="12">
        <v>57764.333333333336</v>
      </c>
      <c r="F35" s="25">
        <f t="shared" ref="F35:F56" si="5">(D35*0.75)+(E35*0.25)</f>
        <v>39062.083333333336</v>
      </c>
      <c r="G35" s="25">
        <f t="shared" ref="G35:G56" si="6">F35/$F$57</f>
        <v>1.6874087259634841E-2</v>
      </c>
      <c r="H35" s="26">
        <v>5159.910269036478</v>
      </c>
      <c r="I35" s="27">
        <f t="shared" si="4"/>
        <v>5359.6825881032955</v>
      </c>
      <c r="J35" s="28">
        <f t="shared" ref="J35:J56" si="7">F35/$F$57</f>
        <v>1.6874087259634841E-2</v>
      </c>
      <c r="K35" s="29">
        <f t="shared" ref="K35:K56" si="8">J35*1000</f>
        <v>16.874087259634841</v>
      </c>
    </row>
    <row r="36" spans="1:11" x14ac:dyDescent="0.25">
      <c r="A36" s="24" t="s">
        <v>61</v>
      </c>
      <c r="B36" s="24">
        <v>14209</v>
      </c>
      <c r="C36" s="30" t="s">
        <v>62</v>
      </c>
      <c r="D36" s="11">
        <v>22949.333333333332</v>
      </c>
      <c r="E36" s="12">
        <v>107703.66666666667</v>
      </c>
      <c r="F36" s="25">
        <f t="shared" si="5"/>
        <v>44137.916666666672</v>
      </c>
      <c r="G36" s="25">
        <f t="shared" si="6"/>
        <v>1.9066752045359188E-2</v>
      </c>
      <c r="H36" s="26">
        <v>5830.4030411983404</v>
      </c>
      <c r="I36" s="27">
        <f t="shared" si="4"/>
        <v>6056.1343186633485</v>
      </c>
      <c r="J36" s="28">
        <f t="shared" si="7"/>
        <v>1.9066752045359188E-2</v>
      </c>
      <c r="K36" s="29">
        <f t="shared" si="8"/>
        <v>19.066752045359188</v>
      </c>
    </row>
    <row r="37" spans="1:11" x14ac:dyDescent="0.25">
      <c r="A37" s="24" t="s">
        <v>63</v>
      </c>
      <c r="B37" s="24">
        <v>14212</v>
      </c>
      <c r="C37" s="30" t="s">
        <v>64</v>
      </c>
      <c r="D37" s="11">
        <v>2075</v>
      </c>
      <c r="E37" s="12">
        <v>20633</v>
      </c>
      <c r="F37" s="25">
        <f t="shared" si="5"/>
        <v>6714.5</v>
      </c>
      <c r="G37" s="25">
        <f t="shared" si="6"/>
        <v>2.900538047035846E-3</v>
      </c>
      <c r="H37" s="26">
        <v>886.95262886504429</v>
      </c>
      <c r="I37" s="27">
        <f t="shared" si="4"/>
        <v>921.29209880390169</v>
      </c>
      <c r="J37" s="28">
        <f t="shared" si="7"/>
        <v>2.900538047035846E-3</v>
      </c>
      <c r="K37" s="29">
        <f t="shared" si="8"/>
        <v>2.9005380470358459</v>
      </c>
    </row>
    <row r="38" spans="1:11" x14ac:dyDescent="0.25">
      <c r="A38" s="24" t="s">
        <v>65</v>
      </c>
      <c r="B38" s="24">
        <v>14213</v>
      </c>
      <c r="C38" s="30" t="s">
        <v>66</v>
      </c>
      <c r="D38" s="11">
        <v>26950.333333333332</v>
      </c>
      <c r="E38" s="12">
        <v>87855.333333333328</v>
      </c>
      <c r="F38" s="25">
        <f t="shared" si="5"/>
        <v>42176.583333333328</v>
      </c>
      <c r="G38" s="25">
        <f t="shared" si="6"/>
        <v>1.8219492836743057E-2</v>
      </c>
      <c r="H38" s="26">
        <v>5571.3204950548225</v>
      </c>
      <c r="I38" s="27">
        <f t="shared" si="4"/>
        <v>5787.0210707490241</v>
      </c>
      <c r="J38" s="28">
        <f t="shared" si="7"/>
        <v>1.8219492836743057E-2</v>
      </c>
      <c r="K38" s="29">
        <f t="shared" si="8"/>
        <v>18.219492836743058</v>
      </c>
    </row>
    <row r="39" spans="1:11" x14ac:dyDescent="0.25">
      <c r="A39" s="24" t="s">
        <v>67</v>
      </c>
      <c r="B39" s="24">
        <v>14222</v>
      </c>
      <c r="C39" s="30" t="s">
        <v>68</v>
      </c>
      <c r="D39" s="11">
        <v>9371</v>
      </c>
      <c r="E39" s="12">
        <v>28702</v>
      </c>
      <c r="F39" s="25">
        <f t="shared" si="5"/>
        <v>14203.75</v>
      </c>
      <c r="G39" s="25">
        <f t="shared" si="6"/>
        <v>6.1357535610373666E-3</v>
      </c>
      <c r="H39" s="26">
        <v>1876.2459456760553</v>
      </c>
      <c r="I39" s="27">
        <f t="shared" si="4"/>
        <v>1948.8871320851767</v>
      </c>
      <c r="J39" s="28">
        <f t="shared" si="7"/>
        <v>6.1357535610373666E-3</v>
      </c>
      <c r="K39" s="29">
        <f t="shared" si="8"/>
        <v>6.135753561037367</v>
      </c>
    </row>
    <row r="40" spans="1:11" x14ac:dyDescent="0.25">
      <c r="A40" s="24" t="s">
        <v>69</v>
      </c>
      <c r="B40" s="24">
        <v>14228</v>
      </c>
      <c r="C40" s="30" t="s">
        <v>70</v>
      </c>
      <c r="D40" s="11">
        <v>959.33333333333337</v>
      </c>
      <c r="E40" s="12">
        <v>7144.333333333333</v>
      </c>
      <c r="F40" s="25">
        <f t="shared" si="5"/>
        <v>2505.583333333333</v>
      </c>
      <c r="G40" s="25">
        <f t="shared" si="6"/>
        <v>1.0823649993822668E-3</v>
      </c>
      <c r="H40" s="26">
        <v>330.975310796104</v>
      </c>
      <c r="I40" s="27">
        <f t="shared" si="4"/>
        <v>343.7894300237906</v>
      </c>
      <c r="J40" s="28">
        <f t="shared" si="7"/>
        <v>1.0823649993822668E-3</v>
      </c>
      <c r="K40" s="29">
        <f t="shared" si="8"/>
        <v>1.0823649993822668</v>
      </c>
    </row>
    <row r="41" spans="1:11" x14ac:dyDescent="0.25">
      <c r="A41" s="24" t="s">
        <v>71</v>
      </c>
      <c r="B41" s="24">
        <v>14239</v>
      </c>
      <c r="C41" s="30" t="s">
        <v>72</v>
      </c>
      <c r="D41" s="11">
        <v>42174</v>
      </c>
      <c r="E41" s="12">
        <v>101992.33333333333</v>
      </c>
      <c r="F41" s="25">
        <f t="shared" si="5"/>
        <v>57128.583333333328</v>
      </c>
      <c r="G41" s="25">
        <f t="shared" si="6"/>
        <v>2.4678476361842464E-2</v>
      </c>
      <c r="H41" s="26">
        <v>7546.406608211445</v>
      </c>
      <c r="I41" s="27">
        <f t="shared" si="4"/>
        <v>7838.5750898592978</v>
      </c>
      <c r="J41" s="28">
        <f t="shared" si="7"/>
        <v>2.4678476361842464E-2</v>
      </c>
      <c r="K41" s="29">
        <f t="shared" si="8"/>
        <v>24.678476361842463</v>
      </c>
    </row>
    <row r="42" spans="1:11" x14ac:dyDescent="0.25">
      <c r="A42" s="24" t="s">
        <v>73</v>
      </c>
      <c r="B42" s="24">
        <v>14381</v>
      </c>
      <c r="C42" s="30" t="s">
        <v>74</v>
      </c>
      <c r="D42" s="11">
        <v>1611.3333333333333</v>
      </c>
      <c r="E42" s="12">
        <v>9463.3333333333339</v>
      </c>
      <c r="F42" s="25">
        <f t="shared" si="5"/>
        <v>3574.3333333333335</v>
      </c>
      <c r="G42" s="25">
        <f t="shared" si="6"/>
        <v>1.544044951392031E-3</v>
      </c>
      <c r="H42" s="26">
        <v>472.15196164121778</v>
      </c>
      <c r="I42" s="27">
        <f t="shared" si="4"/>
        <v>490.43190982074799</v>
      </c>
      <c r="J42" s="28">
        <f t="shared" si="7"/>
        <v>1.544044951392031E-3</v>
      </c>
      <c r="K42" s="29">
        <f t="shared" si="8"/>
        <v>1.5440449513920309</v>
      </c>
    </row>
    <row r="43" spans="1:11" x14ac:dyDescent="0.25">
      <c r="A43" s="24" t="s">
        <v>122</v>
      </c>
      <c r="B43" s="24">
        <v>14304</v>
      </c>
      <c r="C43" s="30" t="s">
        <v>75</v>
      </c>
      <c r="D43" s="11">
        <v>86595</v>
      </c>
      <c r="E43" s="12">
        <v>115327.66666666667</v>
      </c>
      <c r="F43" s="25">
        <f t="shared" si="5"/>
        <v>93778.166666666672</v>
      </c>
      <c r="G43" s="25">
        <f t="shared" si="6"/>
        <v>4.0510408876004975E-2</v>
      </c>
      <c r="H43" s="26">
        <v>12387.637419784685</v>
      </c>
      <c r="I43" s="27">
        <f t="shared" si="4"/>
        <v>12867.240150467707</v>
      </c>
      <c r="J43" s="28">
        <f t="shared" si="7"/>
        <v>4.0510408876004975E-2</v>
      </c>
      <c r="K43" s="29">
        <f t="shared" si="8"/>
        <v>40.510408876004973</v>
      </c>
    </row>
    <row r="44" spans="1:11" x14ac:dyDescent="0.25">
      <c r="A44" s="24" t="s">
        <v>76</v>
      </c>
      <c r="B44" s="24">
        <v>14260</v>
      </c>
      <c r="C44" s="30" t="s">
        <v>77</v>
      </c>
      <c r="D44" s="11">
        <v>20850</v>
      </c>
      <c r="E44" s="12">
        <v>54305.333333333336</v>
      </c>
      <c r="F44" s="25">
        <f t="shared" si="5"/>
        <v>29213.833333333336</v>
      </c>
      <c r="G44" s="25">
        <f t="shared" si="6"/>
        <v>1.2619827996589079E-2</v>
      </c>
      <c r="H44" s="26">
        <v>3859.0045832489777</v>
      </c>
      <c r="I44" s="27">
        <f t="shared" si="4"/>
        <v>4008.4107269005958</v>
      </c>
      <c r="J44" s="28">
        <f t="shared" si="7"/>
        <v>1.2619827996589079E-2</v>
      </c>
      <c r="K44" s="29">
        <f t="shared" si="8"/>
        <v>12.619827996589079</v>
      </c>
    </row>
    <row r="45" spans="1:11" x14ac:dyDescent="0.25">
      <c r="A45" s="24" t="s">
        <v>78</v>
      </c>
      <c r="B45" s="24">
        <v>14262</v>
      </c>
      <c r="C45" s="30" t="s">
        <v>79</v>
      </c>
      <c r="D45" s="11">
        <v>8714.6666666666661</v>
      </c>
      <c r="E45" s="12">
        <v>17349.666666666668</v>
      </c>
      <c r="F45" s="25">
        <f t="shared" si="5"/>
        <v>10873.416666666668</v>
      </c>
      <c r="G45" s="25">
        <f t="shared" si="6"/>
        <v>4.6971120326070974E-3</v>
      </c>
      <c r="H45" s="26">
        <v>1436.3251913388917</v>
      </c>
      <c r="I45" s="27">
        <f t="shared" si="4"/>
        <v>1491.9343006929271</v>
      </c>
      <c r="J45" s="28">
        <f t="shared" si="7"/>
        <v>4.6971120326070974E-3</v>
      </c>
      <c r="K45" s="29">
        <f t="shared" si="8"/>
        <v>4.6971120326070972</v>
      </c>
    </row>
    <row r="46" spans="1:11" x14ac:dyDescent="0.25">
      <c r="A46" s="24" t="s">
        <v>80</v>
      </c>
      <c r="B46" s="24">
        <v>14272</v>
      </c>
      <c r="C46" s="30" t="s">
        <v>81</v>
      </c>
      <c r="D46" s="11">
        <v>24364.666666666668</v>
      </c>
      <c r="E46" s="12">
        <v>93464.333333333328</v>
      </c>
      <c r="F46" s="25">
        <f t="shared" si="5"/>
        <v>41639.583333333328</v>
      </c>
      <c r="G46" s="25">
        <f t="shared" si="6"/>
        <v>1.7987518909978854E-2</v>
      </c>
      <c r="H46" s="26">
        <v>5500.3854199635234</v>
      </c>
      <c r="I46" s="27">
        <f t="shared" si="4"/>
        <v>5713.3396563387632</v>
      </c>
      <c r="J46" s="28">
        <f t="shared" si="7"/>
        <v>1.7987518909978854E-2</v>
      </c>
      <c r="K46" s="29">
        <f t="shared" si="8"/>
        <v>17.987518909978853</v>
      </c>
    </row>
    <row r="47" spans="1:11" x14ac:dyDescent="0.25">
      <c r="A47" s="24" t="s">
        <v>82</v>
      </c>
      <c r="B47" s="24">
        <v>14277</v>
      </c>
      <c r="C47" s="30" t="s">
        <v>83</v>
      </c>
      <c r="D47" s="11">
        <v>2366</v>
      </c>
      <c r="E47" s="12">
        <v>20681.333333333332</v>
      </c>
      <c r="F47" s="25">
        <f t="shared" si="5"/>
        <v>6944.833333333333</v>
      </c>
      <c r="G47" s="25">
        <f t="shared" si="6"/>
        <v>3.0000377263617707E-3</v>
      </c>
      <c r="H47" s="26">
        <v>917.37853630643951</v>
      </c>
      <c r="I47" s="27">
        <f t="shared" si="4"/>
        <v>952.89598294883649</v>
      </c>
      <c r="J47" s="28">
        <f t="shared" si="7"/>
        <v>3.0000377263617707E-3</v>
      </c>
      <c r="K47" s="29">
        <f t="shared" si="8"/>
        <v>3.0000377263617706</v>
      </c>
    </row>
    <row r="48" spans="1:11" x14ac:dyDescent="0.25">
      <c r="A48" s="24" t="s">
        <v>84</v>
      </c>
      <c r="B48" s="24">
        <v>14282</v>
      </c>
      <c r="C48" s="30" t="s">
        <v>85</v>
      </c>
      <c r="D48" s="11">
        <v>484.66666666666669</v>
      </c>
      <c r="E48" s="12">
        <v>3928.6666666666665</v>
      </c>
      <c r="F48" s="25">
        <f t="shared" si="5"/>
        <v>1345.6666666666665</v>
      </c>
      <c r="G48" s="25">
        <f t="shared" si="6"/>
        <v>5.8130275750905799E-4</v>
      </c>
      <c r="H48" s="26">
        <v>177.75598891593734</v>
      </c>
      <c r="I48" s="27">
        <f t="shared" si="4"/>
        <v>184.63803226208708</v>
      </c>
      <c r="J48" s="28">
        <f t="shared" si="7"/>
        <v>5.8130275750905799E-4</v>
      </c>
      <c r="K48" s="29">
        <f t="shared" si="8"/>
        <v>0.58130275750905802</v>
      </c>
    </row>
    <row r="49" spans="1:11" x14ac:dyDescent="0.25">
      <c r="A49" s="24" t="s">
        <v>86</v>
      </c>
      <c r="B49" s="24">
        <v>14765</v>
      </c>
      <c r="C49" s="30" t="s">
        <v>87</v>
      </c>
      <c r="D49" s="11">
        <v>13068</v>
      </c>
      <c r="E49" s="12">
        <v>37963</v>
      </c>
      <c r="F49" s="25">
        <f t="shared" si="5"/>
        <v>19291.75</v>
      </c>
      <c r="G49" s="25">
        <f t="shared" si="6"/>
        <v>8.3336741185350786E-3</v>
      </c>
      <c r="H49" s="26">
        <v>2548.3458750327231</v>
      </c>
      <c r="I49" s="27">
        <f t="shared" si="4"/>
        <v>2647.0082429220602</v>
      </c>
      <c r="J49" s="28">
        <f t="shared" si="7"/>
        <v>8.3336741185350786E-3</v>
      </c>
      <c r="K49" s="29">
        <f t="shared" si="8"/>
        <v>8.3336741185350789</v>
      </c>
    </row>
    <row r="50" spans="1:11" x14ac:dyDescent="0.25">
      <c r="A50" s="24" t="s">
        <v>88</v>
      </c>
      <c r="B50" s="24">
        <v>14264</v>
      </c>
      <c r="C50" s="30" t="s">
        <v>89</v>
      </c>
      <c r="D50" s="11">
        <v>14790</v>
      </c>
      <c r="E50" s="12">
        <v>55778.666666666664</v>
      </c>
      <c r="F50" s="25">
        <f t="shared" si="5"/>
        <v>25037.166666666664</v>
      </c>
      <c r="G50" s="25">
        <f t="shared" si="6"/>
        <v>1.0815586343978599E-2</v>
      </c>
      <c r="H50" s="26">
        <v>3307.2873325388719</v>
      </c>
      <c r="I50" s="27">
        <f t="shared" si="4"/>
        <v>3435.3330592652346</v>
      </c>
      <c r="J50" s="28">
        <f t="shared" si="7"/>
        <v>1.0815586343978599E-2</v>
      </c>
      <c r="K50" s="29">
        <f t="shared" si="8"/>
        <v>10.8155863439786</v>
      </c>
    </row>
    <row r="51" spans="1:11" x14ac:dyDescent="0.25">
      <c r="A51" s="24" t="s">
        <v>91</v>
      </c>
      <c r="B51" s="24">
        <v>14300</v>
      </c>
      <c r="C51" s="30" t="s">
        <v>92</v>
      </c>
      <c r="D51" s="11">
        <v>8364.6666666666661</v>
      </c>
      <c r="E51" s="12">
        <v>28890</v>
      </c>
      <c r="F51" s="25">
        <f t="shared" si="5"/>
        <v>13496</v>
      </c>
      <c r="G51" s="25">
        <f t="shared" si="6"/>
        <v>5.8300188372620116E-3</v>
      </c>
      <c r="H51" s="26">
        <v>1782.7556302275132</v>
      </c>
      <c r="I51" s="27">
        <f t="shared" si="4"/>
        <v>1851.7772232418583</v>
      </c>
      <c r="J51" s="28">
        <f t="shared" si="7"/>
        <v>5.8300188372620116E-3</v>
      </c>
      <c r="K51" s="29">
        <f t="shared" si="8"/>
        <v>5.8300188372620116</v>
      </c>
    </row>
    <row r="52" spans="1:11" x14ac:dyDescent="0.25">
      <c r="A52" s="24" t="s">
        <v>93</v>
      </c>
      <c r="B52" s="24">
        <v>14305</v>
      </c>
      <c r="C52" s="30" t="s">
        <v>94</v>
      </c>
      <c r="D52" s="11">
        <v>37865.333333333336</v>
      </c>
      <c r="E52" s="12">
        <v>97073.333333333328</v>
      </c>
      <c r="F52" s="25">
        <f t="shared" si="5"/>
        <v>52667.333333333328</v>
      </c>
      <c r="G52" s="25">
        <f t="shared" si="6"/>
        <v>2.2751300047546736E-2</v>
      </c>
      <c r="H52" s="26">
        <v>6957.0972902392687</v>
      </c>
      <c r="I52" s="27">
        <f t="shared" si="4"/>
        <v>7226.4499315021749</v>
      </c>
      <c r="J52" s="28">
        <f t="shared" si="7"/>
        <v>2.2751300047546736E-2</v>
      </c>
      <c r="K52" s="29">
        <f t="shared" si="8"/>
        <v>22.751300047546735</v>
      </c>
    </row>
    <row r="53" spans="1:11" x14ac:dyDescent="0.25">
      <c r="A53" s="24" t="s">
        <v>95</v>
      </c>
      <c r="B53" s="24">
        <v>14309</v>
      </c>
      <c r="C53" s="30" t="s">
        <v>96</v>
      </c>
      <c r="D53" s="11">
        <v>83796.333333333328</v>
      </c>
      <c r="E53" s="12">
        <v>255645.33333333334</v>
      </c>
      <c r="F53" s="25">
        <f t="shared" si="5"/>
        <v>126758.58333333334</v>
      </c>
      <c r="G53" s="25">
        <f t="shared" si="6"/>
        <v>5.4757330217692642E-2</v>
      </c>
      <c r="H53" s="26">
        <v>16744.189249938016</v>
      </c>
      <c r="I53" s="27">
        <f t="shared" si="4"/>
        <v>17392.461282385277</v>
      </c>
      <c r="J53" s="28">
        <f t="shared" si="7"/>
        <v>5.4757330217692642E-2</v>
      </c>
      <c r="K53" s="29">
        <f t="shared" si="8"/>
        <v>54.75733021769264</v>
      </c>
    </row>
    <row r="54" spans="1:11" x14ac:dyDescent="0.25">
      <c r="A54" s="24" t="s">
        <v>97</v>
      </c>
      <c r="B54" s="24">
        <v>14320</v>
      </c>
      <c r="C54" s="30" t="s">
        <v>98</v>
      </c>
      <c r="D54" s="11">
        <v>75126.666666666672</v>
      </c>
      <c r="E54" s="12">
        <v>197169.66666666666</v>
      </c>
      <c r="F54" s="25">
        <f t="shared" si="5"/>
        <v>105637.41666666666</v>
      </c>
      <c r="G54" s="25">
        <f t="shared" si="6"/>
        <v>4.5633382416001969E-2</v>
      </c>
      <c r="H54" s="26">
        <v>13954.186375606827</v>
      </c>
      <c r="I54" s="27">
        <f t="shared" si="4"/>
        <v>14494.439990029874</v>
      </c>
      <c r="J54" s="28">
        <f t="shared" si="7"/>
        <v>4.5633382416001969E-2</v>
      </c>
      <c r="K54" s="29">
        <f t="shared" si="8"/>
        <v>45.633382416001972</v>
      </c>
    </row>
    <row r="55" spans="1:11" x14ac:dyDescent="0.25">
      <c r="A55" s="24" t="s">
        <v>99</v>
      </c>
      <c r="B55" s="24">
        <v>14331</v>
      </c>
      <c r="C55" s="30" t="s">
        <v>100</v>
      </c>
      <c r="D55" s="11">
        <v>42321.666666666664</v>
      </c>
      <c r="E55" s="12">
        <v>123025.33333333333</v>
      </c>
      <c r="F55" s="25">
        <f t="shared" si="5"/>
        <v>62497.583333333328</v>
      </c>
      <c r="G55" s="25">
        <f t="shared" si="6"/>
        <v>2.699778364824286E-2</v>
      </c>
      <c r="H55" s="26">
        <v>8255.6252640125349</v>
      </c>
      <c r="I55" s="27">
        <f t="shared" si="4"/>
        <v>8575.2520246240838</v>
      </c>
      <c r="J55" s="28">
        <f t="shared" si="7"/>
        <v>2.699778364824286E-2</v>
      </c>
      <c r="K55" s="29">
        <f t="shared" si="8"/>
        <v>26.997783648242859</v>
      </c>
    </row>
    <row r="56" spans="1:11" x14ac:dyDescent="0.25">
      <c r="A56" s="24" t="s">
        <v>101</v>
      </c>
      <c r="B56" s="24">
        <v>14768</v>
      </c>
      <c r="C56" s="30" t="s">
        <v>102</v>
      </c>
      <c r="D56" s="11">
        <v>1673.3333333333333</v>
      </c>
      <c r="E56" s="12">
        <v>7991.666666666667</v>
      </c>
      <c r="F56" s="25">
        <f t="shared" si="5"/>
        <v>3252.916666666667</v>
      </c>
      <c r="G56" s="25">
        <f t="shared" si="6"/>
        <v>1.4051989806394651E-3</v>
      </c>
      <c r="H56" s="26">
        <v>429.69439109076137</v>
      </c>
      <c r="I56" s="27">
        <f t="shared" si="4"/>
        <v>446.33054182255205</v>
      </c>
      <c r="J56" s="28">
        <f t="shared" si="7"/>
        <v>1.4051989806394651E-3</v>
      </c>
      <c r="K56" s="29">
        <f t="shared" si="8"/>
        <v>1.4051989806394651</v>
      </c>
    </row>
    <row r="57" spans="1:11" s="5" customFormat="1" x14ac:dyDescent="0.25">
      <c r="A57" s="31"/>
      <c r="B57" s="31"/>
      <c r="C57" s="38" t="s">
        <v>103</v>
      </c>
      <c r="D57" s="32">
        <f t="shared" ref="D57:G57" si="9">SUM(D3:D56)</f>
        <v>1656107.3333333333</v>
      </c>
      <c r="E57" s="33">
        <f t="shared" si="9"/>
        <v>4291339.333333334</v>
      </c>
      <c r="F57" s="31">
        <f t="shared" si="9"/>
        <v>2314915.333333333</v>
      </c>
      <c r="G57" s="31">
        <f t="shared" si="9"/>
        <v>1.0000000000000002</v>
      </c>
      <c r="H57" s="33">
        <f>SUM(H3:H56)</f>
        <v>305789.00000000006</v>
      </c>
      <c r="I57" s="34">
        <f>SUM(I3:I56)</f>
        <v>317628</v>
      </c>
      <c r="J57" s="35">
        <f>SUM(J3:J56)</f>
        <v>1.0000000000000002</v>
      </c>
      <c r="K57" s="36">
        <f>SUM(K3:K56)</f>
        <v>1000.0000000000003</v>
      </c>
    </row>
    <row r="58" spans="1:11" x14ac:dyDescent="0.25">
      <c r="C58" s="39" t="s">
        <v>121</v>
      </c>
      <c r="D58" s="4"/>
      <c r="E58" s="4"/>
      <c r="I58" s="9"/>
    </row>
    <row r="59" spans="1:11" x14ac:dyDescent="0.25">
      <c r="D59" s="4"/>
      <c r="E59" s="4"/>
    </row>
    <row r="60" spans="1:11" x14ac:dyDescent="0.25">
      <c r="C60" s="22" t="s">
        <v>119</v>
      </c>
      <c r="D60" s="23" t="s">
        <v>120</v>
      </c>
      <c r="E60" s="4"/>
    </row>
    <row r="61" spans="1:11" x14ac:dyDescent="0.25">
      <c r="C61" s="20"/>
      <c r="D61" s="21">
        <v>317628</v>
      </c>
    </row>
    <row r="63" spans="1:11" x14ac:dyDescent="0.25">
      <c r="D63" s="6"/>
    </row>
    <row r="64" spans="1:11" x14ac:dyDescent="0.25">
      <c r="D64" s="4"/>
    </row>
    <row r="65" spans="4:7" x14ac:dyDescent="0.25">
      <c r="D65" s="4"/>
    </row>
    <row r="67" spans="4:7" x14ac:dyDescent="0.25">
      <c r="E67" s="17"/>
      <c r="F67" s="17"/>
    </row>
    <row r="68" spans="4:7" x14ac:dyDescent="0.25">
      <c r="E68" s="18"/>
      <c r="F68" s="18"/>
      <c r="G68" s="8"/>
    </row>
  </sheetData>
  <sortState ref="A2:R55">
    <sortCondition ref="C2:C55"/>
  </sortState>
  <mergeCells count="1">
    <mergeCell ref="A1:K1"/>
  </mergeCells>
  <printOptions gridLines="1"/>
  <pageMargins left="0.3" right="0.3" top="0.5" bottom="0.25" header="0.3" footer="0.3"/>
  <pageSetup scale="61" fitToHeight="0" orientation="portrait" r:id="rId1"/>
  <headerFooter>
    <oddFooter>&amp;R&amp;Z&amp;F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WPLC Proposed Fees</vt:lpstr>
      <vt:lpstr>'2024 WPLC Proposed Fees'!Print_Titles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Pelt, Martha</dc:creator>
  <cp:lastModifiedBy>Tim Drexler</cp:lastModifiedBy>
  <cp:lastPrinted>2019-05-20T21:26:31Z</cp:lastPrinted>
  <dcterms:created xsi:type="dcterms:W3CDTF">2017-12-20T13:56:15Z</dcterms:created>
  <dcterms:modified xsi:type="dcterms:W3CDTF">2023-04-24T20:51:44Z</dcterms:modified>
</cp:coreProperties>
</file>