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cts\Databases\WPLC\Magazines\2024\"/>
    </mc:Choice>
  </mc:AlternateContent>
  <bookViews>
    <workbookView xWindow="42075" yWindow="180" windowWidth="25335" windowHeight="19935"/>
  </bookViews>
  <sheets>
    <sheet name="2024 WPLC Magazine Fees" sheetId="1" r:id="rId1"/>
    <sheet name="2021-22 calculations" sheetId="3" r:id="rId2"/>
  </sheets>
  <definedNames>
    <definedName name="_xlnm.Print_Titles" localSheetId="0">'2024 WPLC Magazine Fees'!$2:$2</definedName>
  </definedNames>
  <calcPr calcId="162913"/>
</workbook>
</file>

<file path=xl/calcChain.xml><?xml version="1.0" encoding="utf-8"?>
<calcChain xmlns="http://schemas.openxmlformats.org/spreadsheetml/2006/main">
  <c r="H3" i="3" l="1"/>
  <c r="I3" i="3"/>
  <c r="H4" i="3"/>
  <c r="I4" i="3"/>
  <c r="H5" i="3"/>
  <c r="I5" i="3"/>
  <c r="H6" i="3"/>
  <c r="I6" i="3"/>
  <c r="H7" i="3"/>
  <c r="I7" i="3"/>
  <c r="H8" i="3"/>
  <c r="I8" i="3"/>
  <c r="H9" i="3"/>
  <c r="I9" i="3"/>
  <c r="H10" i="3"/>
  <c r="I10" i="3"/>
  <c r="H11" i="3"/>
  <c r="I11" i="3"/>
  <c r="H12" i="3"/>
  <c r="I12" i="3"/>
  <c r="H13" i="3"/>
  <c r="I13" i="3"/>
  <c r="H14" i="3"/>
  <c r="I14" i="3"/>
  <c r="H15" i="3"/>
  <c r="I15" i="3"/>
  <c r="H16" i="3"/>
  <c r="I16" i="3"/>
  <c r="H17" i="3"/>
  <c r="I17" i="3"/>
  <c r="H18" i="3"/>
  <c r="I18" i="3"/>
  <c r="H19" i="3"/>
  <c r="I19" i="3"/>
  <c r="H20" i="3"/>
  <c r="I20" i="3"/>
  <c r="H21" i="3"/>
  <c r="I21" i="3"/>
  <c r="H22" i="3"/>
  <c r="I22" i="3"/>
  <c r="H23" i="3"/>
  <c r="I23" i="3"/>
  <c r="H24" i="3"/>
  <c r="I24" i="3"/>
  <c r="H25" i="3"/>
  <c r="I25" i="3"/>
  <c r="H26" i="3"/>
  <c r="I26" i="3"/>
  <c r="H27" i="3"/>
  <c r="I27" i="3"/>
  <c r="H28" i="3"/>
  <c r="I28" i="3"/>
  <c r="H29" i="3"/>
  <c r="I29" i="3"/>
  <c r="H30" i="3"/>
  <c r="I30" i="3"/>
  <c r="H31" i="3"/>
  <c r="I31" i="3"/>
  <c r="H32" i="3"/>
  <c r="I32" i="3"/>
  <c r="H33" i="3"/>
  <c r="I33" i="3"/>
  <c r="H34" i="3"/>
  <c r="I34" i="3"/>
  <c r="H35" i="3"/>
  <c r="I35" i="3"/>
  <c r="H36" i="3"/>
  <c r="I36" i="3"/>
  <c r="H37" i="3"/>
  <c r="I37" i="3"/>
  <c r="H38" i="3"/>
  <c r="I38" i="3"/>
  <c r="H39" i="3"/>
  <c r="I39" i="3"/>
  <c r="H40" i="3"/>
  <c r="I40" i="3"/>
  <c r="H41" i="3"/>
  <c r="I41" i="3"/>
  <c r="H42" i="3"/>
  <c r="I42" i="3"/>
  <c r="H43" i="3"/>
  <c r="I43" i="3"/>
  <c r="H44" i="3"/>
  <c r="I44" i="3"/>
  <c r="H45" i="3"/>
  <c r="I45" i="3"/>
  <c r="H46" i="3"/>
  <c r="I46" i="3"/>
  <c r="H47" i="3"/>
  <c r="I47" i="3"/>
  <c r="H48" i="3"/>
  <c r="I48" i="3"/>
  <c r="H49" i="3"/>
  <c r="I49" i="3"/>
  <c r="H50" i="3"/>
  <c r="I50" i="3"/>
  <c r="H51" i="3"/>
  <c r="I51" i="3"/>
  <c r="H52" i="3"/>
  <c r="I52" i="3"/>
  <c r="H53" i="3"/>
  <c r="I53" i="3"/>
  <c r="H54" i="3"/>
  <c r="I54" i="3"/>
  <c r="H55" i="3"/>
  <c r="I55" i="3"/>
  <c r="I2" i="3"/>
  <c r="H2" i="3"/>
  <c r="H57" i="1" l="1"/>
  <c r="D57" i="1" l="1"/>
  <c r="F4" i="1" l="1"/>
  <c r="F3" i="1"/>
  <c r="F5" i="1"/>
  <c r="F10" i="1"/>
  <c r="F6" i="1"/>
  <c r="F7" i="1"/>
  <c r="F8" i="1"/>
  <c r="F9" i="1"/>
  <c r="F11" i="1"/>
  <c r="F12" i="1"/>
  <c r="F13" i="1"/>
  <c r="F14" i="1"/>
  <c r="F15" i="1"/>
  <c r="F16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17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19" i="1"/>
  <c r="F51" i="1"/>
  <c r="F52" i="1"/>
  <c r="F53" i="1"/>
  <c r="F54" i="1"/>
  <c r="F55" i="1"/>
  <c r="F56" i="1"/>
  <c r="E57" i="1"/>
  <c r="F57" i="1" l="1"/>
  <c r="J41" i="1" s="1"/>
  <c r="J51" i="1" l="1"/>
  <c r="K51" i="1" s="1"/>
  <c r="J54" i="1"/>
  <c r="K54" i="1" s="1"/>
  <c r="J46" i="1"/>
  <c r="K46" i="1" s="1"/>
  <c r="J55" i="1"/>
  <c r="K55" i="1" s="1"/>
  <c r="J15" i="1"/>
  <c r="K15" i="1" s="1"/>
  <c r="J33" i="1"/>
  <c r="K33" i="1" s="1"/>
  <c r="J56" i="1"/>
  <c r="K56" i="1" s="1"/>
  <c r="J38" i="1"/>
  <c r="K38" i="1" s="1"/>
  <c r="J53" i="1"/>
  <c r="K53" i="1" s="1"/>
  <c r="J25" i="1"/>
  <c r="K25" i="1" s="1"/>
  <c r="G19" i="1"/>
  <c r="I19" i="1" s="1"/>
  <c r="J4" i="1"/>
  <c r="K4" i="1" s="1"/>
  <c r="J30" i="1"/>
  <c r="K30" i="1" s="1"/>
  <c r="J20" i="1"/>
  <c r="K20" i="1" s="1"/>
  <c r="J10" i="1"/>
  <c r="K10" i="1" s="1"/>
  <c r="J42" i="1"/>
  <c r="K42" i="1" s="1"/>
  <c r="J32" i="1"/>
  <c r="K32" i="1" s="1"/>
  <c r="J8" i="1"/>
  <c r="K8" i="1" s="1"/>
  <c r="J6" i="1"/>
  <c r="K6" i="1" s="1"/>
  <c r="J3" i="1"/>
  <c r="J22" i="1"/>
  <c r="K22" i="1" s="1"/>
  <c r="J49" i="1"/>
  <c r="K49" i="1" s="1"/>
  <c r="J21" i="1"/>
  <c r="K21" i="1" s="1"/>
  <c r="J37" i="1"/>
  <c r="K37" i="1" s="1"/>
  <c r="J5" i="1"/>
  <c r="K5" i="1" s="1"/>
  <c r="J14" i="1"/>
  <c r="K14" i="1" s="1"/>
  <c r="J43" i="1"/>
  <c r="K43" i="1" s="1"/>
  <c r="J48" i="1"/>
  <c r="K48" i="1" s="1"/>
  <c r="J18" i="1"/>
  <c r="K18" i="1" s="1"/>
  <c r="J29" i="1"/>
  <c r="K29" i="1" s="1"/>
  <c r="J45" i="1"/>
  <c r="K45" i="1" s="1"/>
  <c r="J13" i="1"/>
  <c r="K13" i="1" s="1"/>
  <c r="J17" i="1"/>
  <c r="K17" i="1" s="1"/>
  <c r="J24" i="1"/>
  <c r="K24" i="1" s="1"/>
  <c r="J28" i="1"/>
  <c r="K28" i="1" s="1"/>
  <c r="J27" i="1"/>
  <c r="K27" i="1" s="1"/>
  <c r="J26" i="1"/>
  <c r="K26" i="1" s="1"/>
  <c r="J9" i="1"/>
  <c r="K9" i="1" s="1"/>
  <c r="J12" i="1"/>
  <c r="K12" i="1" s="1"/>
  <c r="J11" i="1"/>
  <c r="K11" i="1" s="1"/>
  <c r="J36" i="1"/>
  <c r="K36" i="1" s="1"/>
  <c r="J52" i="1"/>
  <c r="K52" i="1" s="1"/>
  <c r="J23" i="1"/>
  <c r="K23" i="1" s="1"/>
  <c r="J39" i="1"/>
  <c r="K39" i="1" s="1"/>
  <c r="J50" i="1"/>
  <c r="K50" i="1" s="1"/>
  <c r="J7" i="1"/>
  <c r="K7" i="1" s="1"/>
  <c r="J34" i="1"/>
  <c r="K34" i="1" s="1"/>
  <c r="J44" i="1"/>
  <c r="K44" i="1" s="1"/>
  <c r="J40" i="1"/>
  <c r="K40" i="1" s="1"/>
  <c r="J31" i="1"/>
  <c r="K31" i="1" s="1"/>
  <c r="J47" i="1"/>
  <c r="K47" i="1" s="1"/>
  <c r="J19" i="1"/>
  <c r="K19" i="1" s="1"/>
  <c r="J16" i="1"/>
  <c r="K16" i="1" s="1"/>
  <c r="J35" i="1"/>
  <c r="K35" i="1" s="1"/>
  <c r="G22" i="1"/>
  <c r="I22" i="1" s="1"/>
  <c r="G17" i="1"/>
  <c r="I17" i="1" s="1"/>
  <c r="G5" i="1"/>
  <c r="I5" i="1" s="1"/>
  <c r="G42" i="1"/>
  <c r="I42" i="1" s="1"/>
  <c r="G34" i="1"/>
  <c r="I34" i="1" s="1"/>
  <c r="G31" i="1"/>
  <c r="I31" i="1" s="1"/>
  <c r="G39" i="1"/>
  <c r="I39" i="1" s="1"/>
  <c r="G32" i="1"/>
  <c r="I32" i="1" s="1"/>
  <c r="G46" i="1"/>
  <c r="I46" i="1" s="1"/>
  <c r="G56" i="1"/>
  <c r="I56" i="1" s="1"/>
  <c r="G44" i="1"/>
  <c r="I44" i="1" s="1"/>
  <c r="G54" i="1"/>
  <c r="I54" i="1" s="1"/>
  <c r="G35" i="1"/>
  <c r="I35" i="1" s="1"/>
  <c r="G47" i="1"/>
  <c r="I47" i="1" s="1"/>
  <c r="G10" i="1"/>
  <c r="I10" i="1" s="1"/>
  <c r="G4" i="1"/>
  <c r="I4" i="1" s="1"/>
  <c r="G52" i="1"/>
  <c r="I52" i="1" s="1"/>
  <c r="G11" i="1"/>
  <c r="I11" i="1" s="1"/>
  <c r="G3" i="1"/>
  <c r="I3" i="1" s="1"/>
  <c r="G48" i="1"/>
  <c r="I48" i="1" s="1"/>
  <c r="G26" i="1"/>
  <c r="I26" i="1" s="1"/>
  <c r="G38" i="1"/>
  <c r="I38" i="1" s="1"/>
  <c r="G53" i="1"/>
  <c r="I53" i="1" s="1"/>
  <c r="G14" i="1"/>
  <c r="I14" i="1" s="1"/>
  <c r="G13" i="1"/>
  <c r="I13" i="1" s="1"/>
  <c r="G28" i="1"/>
  <c r="I28" i="1" s="1"/>
  <c r="G51" i="1"/>
  <c r="I51" i="1" s="1"/>
  <c r="G23" i="1"/>
  <c r="I23" i="1" s="1"/>
  <c r="G43" i="1"/>
  <c r="I43" i="1" s="1"/>
  <c r="G6" i="1"/>
  <c r="I6" i="1" s="1"/>
  <c r="G21" i="1"/>
  <c r="I21" i="1" s="1"/>
  <c r="G9" i="1"/>
  <c r="I9" i="1" s="1"/>
  <c r="G49" i="1"/>
  <c r="I49" i="1" s="1"/>
  <c r="G40" i="1"/>
  <c r="I40" i="1" s="1"/>
  <c r="G36" i="1"/>
  <c r="I36" i="1" s="1"/>
  <c r="G12" i="1"/>
  <c r="I12" i="1" s="1"/>
  <c r="G29" i="1"/>
  <c r="I29" i="1" s="1"/>
  <c r="G20" i="1"/>
  <c r="I20" i="1" s="1"/>
  <c r="G16" i="1"/>
  <c r="I16" i="1" s="1"/>
  <c r="G18" i="1"/>
  <c r="I18" i="1" s="1"/>
  <c r="G25" i="1"/>
  <c r="I25" i="1" s="1"/>
  <c r="G24" i="1"/>
  <c r="I24" i="1" s="1"/>
  <c r="G7" i="1"/>
  <c r="I7" i="1" s="1"/>
  <c r="G41" i="1"/>
  <c r="I41" i="1" s="1"/>
  <c r="G33" i="1"/>
  <c r="I33" i="1" s="1"/>
  <c r="G30" i="1"/>
  <c r="I30" i="1" s="1"/>
  <c r="G15" i="1"/>
  <c r="I15" i="1" s="1"/>
  <c r="K41" i="1"/>
  <c r="G27" i="1"/>
  <c r="I27" i="1" s="1"/>
  <c r="G50" i="1"/>
  <c r="I50" i="1" s="1"/>
  <c r="G8" i="1"/>
  <c r="I8" i="1" s="1"/>
  <c r="G55" i="1"/>
  <c r="I55" i="1" s="1"/>
  <c r="G45" i="1"/>
  <c r="I45" i="1" s="1"/>
  <c r="G37" i="1"/>
  <c r="I37" i="1" s="1"/>
  <c r="I57" i="1" l="1"/>
  <c r="K3" i="1"/>
  <c r="K57" i="1" s="1"/>
  <c r="J57" i="1"/>
  <c r="G57" i="1"/>
</calcChain>
</file>

<file path=xl/sharedStrings.xml><?xml version="1.0" encoding="utf-8"?>
<sst xmlns="http://schemas.openxmlformats.org/spreadsheetml/2006/main" count="241" uniqueCount="128">
  <si>
    <t>ACL</t>
  </si>
  <si>
    <t>Adams County Public Library</t>
  </si>
  <si>
    <t>ALB</t>
  </si>
  <si>
    <t>Albertson Memorial Library</t>
  </si>
  <si>
    <t>PAR</t>
  </si>
  <si>
    <t>Angie Williams Cox Public Library</t>
  </si>
  <si>
    <t>BAR</t>
  </si>
  <si>
    <t>BLV</t>
  </si>
  <si>
    <t>Belleville Public Library</t>
  </si>
  <si>
    <t>BER</t>
  </si>
  <si>
    <t>Black Earth Public Library</t>
  </si>
  <si>
    <t>BRD</t>
  </si>
  <si>
    <t>Brodhead Memorial Public Library</t>
  </si>
  <si>
    <t>CBR</t>
  </si>
  <si>
    <t>Cambridge Community Library</t>
  </si>
  <si>
    <t>NEK</t>
  </si>
  <si>
    <t>Charles &amp; JoAnn Lester Library</t>
  </si>
  <si>
    <t>COL</t>
  </si>
  <si>
    <t>Columbus Public Library</t>
  </si>
  <si>
    <t>DCL</t>
  </si>
  <si>
    <t>Dane County Library Service</t>
  </si>
  <si>
    <t>DEE</t>
  </si>
  <si>
    <t>Deerfield Public Library</t>
  </si>
  <si>
    <t>DFT</t>
  </si>
  <si>
    <t>DeForest Area Public Library</t>
  </si>
  <si>
    <t>MCF</t>
  </si>
  <si>
    <t>E.D. Locke Public Library</t>
  </si>
  <si>
    <t>FCH</t>
  </si>
  <si>
    <t>Fitchburg Public Library</t>
  </si>
  <si>
    <t>RAN</t>
  </si>
  <si>
    <t>Hutchinson Memorial Library</t>
  </si>
  <si>
    <t>CIA</t>
  </si>
  <si>
    <t>Jane Morgan Memorial Library</t>
  </si>
  <si>
    <t>WID</t>
  </si>
  <si>
    <t>Kilbourn Public Library</t>
  </si>
  <si>
    <t>PLA</t>
  </si>
  <si>
    <t>LAV</t>
  </si>
  <si>
    <t>La Valle Public Library</t>
  </si>
  <si>
    <t>ARP</t>
  </si>
  <si>
    <t>Lester Public Library of Arpin</t>
  </si>
  <si>
    <t>ROM</t>
  </si>
  <si>
    <t>Lester Public Library of Rome</t>
  </si>
  <si>
    <t>VES</t>
  </si>
  <si>
    <t>Lester Public Library of Vesper</t>
  </si>
  <si>
    <t>AMH</t>
  </si>
  <si>
    <t>Lettie W. Jensen Public Library</t>
  </si>
  <si>
    <t>LDI</t>
  </si>
  <si>
    <t>Lodi Woman's Club Public Library</t>
  </si>
  <si>
    <t>MPL</t>
  </si>
  <si>
    <t>Madison Public Library</t>
  </si>
  <si>
    <t>MAR</t>
  </si>
  <si>
    <t>Marshall Community Library</t>
  </si>
  <si>
    <t>MFD</t>
  </si>
  <si>
    <t>MAZ</t>
  </si>
  <si>
    <t>Mazomanie Free Library</t>
  </si>
  <si>
    <t>MCM</t>
  </si>
  <si>
    <t>McMillan Memorial Library</t>
  </si>
  <si>
    <t>MID</t>
  </si>
  <si>
    <t>Middleton Public Library</t>
  </si>
  <si>
    <t>MOO</t>
  </si>
  <si>
    <t>Monona Public Library</t>
  </si>
  <si>
    <t>MRO</t>
  </si>
  <si>
    <t>Monroe Public Library</t>
  </si>
  <si>
    <t>MNT</t>
  </si>
  <si>
    <t>Monticello Public Library</t>
  </si>
  <si>
    <t>MTH</t>
  </si>
  <si>
    <t>Mount Horeb Public Library</t>
  </si>
  <si>
    <t>NGL</t>
  </si>
  <si>
    <t>New Glarus Public Library</t>
  </si>
  <si>
    <t>NOF</t>
  </si>
  <si>
    <t>North Freedom Public Library</t>
  </si>
  <si>
    <t>ORE</t>
  </si>
  <si>
    <t>Oregon Public Library</t>
  </si>
  <si>
    <t>PIT</t>
  </si>
  <si>
    <t>Pittsville Community Library</t>
  </si>
  <si>
    <t>Portage County Public Library</t>
  </si>
  <si>
    <t>POR</t>
  </si>
  <si>
    <t>Portage Public Library</t>
  </si>
  <si>
    <t>POY</t>
  </si>
  <si>
    <t>Poynette Area Public Library</t>
  </si>
  <si>
    <t>REE</t>
  </si>
  <si>
    <t>Reedsburg Public Library</t>
  </si>
  <si>
    <t>RIO</t>
  </si>
  <si>
    <t>Rio Community Library</t>
  </si>
  <si>
    <t>RKS</t>
  </si>
  <si>
    <t>Rock Springs Public Library</t>
  </si>
  <si>
    <t>CSP</t>
  </si>
  <si>
    <t>Rosemary Garfoot Public Library</t>
  </si>
  <si>
    <t>PDS</t>
  </si>
  <si>
    <t>Ruth Culver Community Library</t>
  </si>
  <si>
    <t>SKC</t>
  </si>
  <si>
    <t>SGR</t>
  </si>
  <si>
    <t>Spring Green Community Library</t>
  </si>
  <si>
    <t>STO</t>
  </si>
  <si>
    <t>Stoughton Public Library</t>
  </si>
  <si>
    <t>SUN</t>
  </si>
  <si>
    <t>Sun Prairie Public Library</t>
  </si>
  <si>
    <t>VER</t>
  </si>
  <si>
    <t>Verona Public Library</t>
  </si>
  <si>
    <t>WAU</t>
  </si>
  <si>
    <t>Waunakee Public Library</t>
  </si>
  <si>
    <t>WYO</t>
  </si>
  <si>
    <t>Wyocena Public Library</t>
  </si>
  <si>
    <t>Total</t>
  </si>
  <si>
    <t>Kraemer Library &amp; Community Ctr</t>
  </si>
  <si>
    <t>% of Total</t>
  </si>
  <si>
    <t>Vote %</t>
  </si>
  <si>
    <t>Total # of Votes per Library</t>
  </si>
  <si>
    <t>2023 Fees</t>
  </si>
  <si>
    <t>2024 WPLC Overdrive Magazines Fees</t>
  </si>
  <si>
    <t>Carnegie-Schadde Memorial Public Library</t>
  </si>
  <si>
    <t>Everett Roehl Marshfield Public Library</t>
  </si>
  <si>
    <t>George Culver Community Library</t>
  </si>
  <si>
    <t>AGY</t>
  </si>
  <si>
    <t>LS_ID</t>
  </si>
  <si>
    <t>Library</t>
  </si>
  <si>
    <t>2024 Fees</t>
  </si>
  <si>
    <t>sorted by Library</t>
  </si>
  <si>
    <t>STP</t>
  </si>
  <si>
    <t>2024 SCLS Total</t>
  </si>
  <si>
    <t>2024 WPLC Magazine Fee</t>
  </si>
  <si>
    <t>2022 e-Magazine Checkouts</t>
  </si>
  <si>
    <t>2021 e-Magazine checkouts</t>
  </si>
  <si>
    <t>2022 Collection Expenditure</t>
  </si>
  <si>
    <t>2021 Collection Expenditure</t>
  </si>
  <si>
    <t>2 Year Avg. Checkouts
2021-2022</t>
  </si>
  <si>
    <t>2 Year Avg. Collection Expenditures
2021-2022</t>
  </si>
  <si>
    <t xml:space="preserve">75% Usage and  25% Expenditure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</si>
</sst>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Fill="1"/>
    <xf numFmtId="3" fontId="0" fillId="0" borderId="0" xfId="0" applyNumberFormat="1" applyAlignment="1">
      <alignment horizontal="left"/>
    </xf>
    <xf numFmtId="164" fontId="0" fillId="0" borderId="0" xfId="1" applyNumberFormat="1" applyFont="1"/>
    <xf numFmtId="0" fontId="2" fillId="0" borderId="0" xfId="0" applyFont="1"/>
    <xf numFmtId="3" fontId="0" fillId="0" borderId="0" xfId="0" applyNumberFormat="1" applyFill="1" applyAlignment="1">
      <alignment horizontal="left"/>
    </xf>
    <xf numFmtId="0" fontId="0" fillId="0" borderId="0" xfId="0" applyAlignment="1">
      <alignment horizontal="left" wrapText="1"/>
    </xf>
    <xf numFmtId="3" fontId="0" fillId="0" borderId="0" xfId="0" applyNumberFormat="1"/>
    <xf numFmtId="3" fontId="0" fillId="0" borderId="0" xfId="0" applyNumberFormat="1" applyFill="1"/>
    <xf numFmtId="165" fontId="0" fillId="0" borderId="0" xfId="0" applyNumberFormat="1"/>
    <xf numFmtId="0" fontId="2" fillId="0" borderId="0" xfId="0" applyFont="1" applyFill="1" applyBorder="1" applyAlignment="1">
      <alignment horizontal="center" vertical="center" wrapText="1"/>
    </xf>
    <xf numFmtId="165" fontId="1" fillId="0" borderId="0" xfId="15" applyNumberFormat="1" applyFont="1" applyAlignment="1">
      <alignment vertical="center" wrapText="1"/>
    </xf>
    <xf numFmtId="165" fontId="1" fillId="0" borderId="0" xfId="15" applyNumberFormat="1" applyFont="1" applyFill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3" fontId="0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165" fontId="0" fillId="0" borderId="0" xfId="15" applyNumberFormat="1" applyFont="1" applyAlignment="1">
      <alignment vertical="center"/>
    </xf>
    <xf numFmtId="166" fontId="0" fillId="0" borderId="0" xfId="2" applyNumberFormat="1" applyFont="1" applyAlignment="1">
      <alignment vertical="center"/>
    </xf>
    <xf numFmtId="1" fontId="0" fillId="0" borderId="0" xfId="0" applyNumberFormat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1" applyNumberFormat="1" applyFont="1" applyAlignment="1">
      <alignment vertical="center"/>
    </xf>
    <xf numFmtId="165" fontId="2" fillId="0" borderId="0" xfId="15" applyNumberFormat="1" applyFont="1" applyAlignment="1">
      <alignment vertical="center"/>
    </xf>
    <xf numFmtId="166" fontId="2" fillId="0" borderId="0" xfId="2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165" fontId="2" fillId="5" borderId="1" xfId="15" applyNumberFormat="1" applyFont="1" applyFill="1" applyBorder="1" applyAlignment="1">
      <alignment vertical="center"/>
    </xf>
    <xf numFmtId="165" fontId="0" fillId="4" borderId="2" xfId="15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wrapText="1"/>
    </xf>
    <xf numFmtId="165" fontId="2" fillId="5" borderId="0" xfId="15" applyNumberFormat="1" applyFont="1" applyFill="1" applyBorder="1" applyAlignment="1">
      <alignment horizontal="left"/>
    </xf>
    <xf numFmtId="0" fontId="0" fillId="0" borderId="0" xfId="0" applyAlignment="1"/>
    <xf numFmtId="164" fontId="0" fillId="0" borderId="0" xfId="0" applyNumberFormat="1"/>
    <xf numFmtId="165" fontId="0" fillId="0" borderId="0" xfId="15" applyNumberFormat="1" applyFont="1" applyFill="1" applyBorder="1"/>
    <xf numFmtId="0" fontId="2" fillId="0" borderId="4" xfId="0" applyFont="1" applyFill="1" applyBorder="1" applyAlignment="1">
      <alignment horizontal="center" vertical="center" wrapText="1"/>
    </xf>
    <xf numFmtId="164" fontId="0" fillId="0" borderId="4" xfId="0" applyNumberFormat="1" applyBorder="1"/>
    <xf numFmtId="165" fontId="0" fillId="0" borderId="0" xfId="0" applyNumberFormat="1" applyBorder="1"/>
    <xf numFmtId="0" fontId="6" fillId="3" borderId="0" xfId="0" applyFont="1" applyFill="1" applyAlignment="1">
      <alignment horizontal="center" vertical="center" wrapText="1"/>
    </xf>
  </cellXfs>
  <cellStyles count="16">
    <cellStyle name="Comma" xfId="1" builtinId="3"/>
    <cellStyle name="Comma 2" xfId="3"/>
    <cellStyle name="Comma 3" xfId="4"/>
    <cellStyle name="Comma 4" xfId="5"/>
    <cellStyle name="Currency" xfId="15" builtinId="4"/>
    <cellStyle name="Currency 2" xfId="7"/>
    <cellStyle name="Currency 3" xfId="8"/>
    <cellStyle name="Currency 4" xfId="9"/>
    <cellStyle name="Currency 5" xfId="6"/>
    <cellStyle name="Normal" xfId="0" builtinId="0"/>
    <cellStyle name="Normal 2" xfId="10"/>
    <cellStyle name="Percent" xfId="2" builtinId="5"/>
    <cellStyle name="Percent 2" xfId="12"/>
    <cellStyle name="Percent 3" xfId="13"/>
    <cellStyle name="Percent 4" xfId="14"/>
    <cellStyle name="Percent 5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zoomScaleNormal="100" workbookViewId="0">
      <pane ySplit="2" topLeftCell="A3" activePane="bottomLeft" state="frozen"/>
      <selection activeCell="D1" sqref="D1"/>
      <selection pane="bottomLeft" activeCell="M7" sqref="M7"/>
    </sheetView>
  </sheetViews>
  <sheetFormatPr defaultColWidth="8.7109375" defaultRowHeight="15" x14ac:dyDescent="0.25"/>
  <cols>
    <col min="1" max="2" width="7.7109375" customWidth="1"/>
    <col min="3" max="3" width="30.7109375" style="2" customWidth="1"/>
    <col min="4" max="5" width="15.7109375" style="2" customWidth="1"/>
    <col min="6" max="9" width="15.7109375" customWidth="1"/>
    <col min="10" max="11" width="10.7109375" hidden="1" customWidth="1"/>
  </cols>
  <sheetData>
    <row r="1" spans="1:11" ht="34.9" customHeight="1" x14ac:dyDescent="0.25">
      <c r="A1" s="46" t="s">
        <v>109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s="1" customFormat="1" ht="60" customHeight="1" x14ac:dyDescent="0.25">
      <c r="A2" s="15" t="s">
        <v>113</v>
      </c>
      <c r="B2" s="15" t="s">
        <v>114</v>
      </c>
      <c r="C2" s="18" t="s">
        <v>115</v>
      </c>
      <c r="D2" s="12" t="s">
        <v>125</v>
      </c>
      <c r="E2" s="12" t="s">
        <v>126</v>
      </c>
      <c r="F2" s="15" t="s">
        <v>127</v>
      </c>
      <c r="G2" s="15" t="s">
        <v>105</v>
      </c>
      <c r="H2" s="16" t="s">
        <v>108</v>
      </c>
      <c r="I2" s="17" t="s">
        <v>116</v>
      </c>
      <c r="J2" s="15" t="s">
        <v>106</v>
      </c>
      <c r="K2" s="15" t="s">
        <v>107</v>
      </c>
    </row>
    <row r="3" spans="1:11" ht="15.6" customHeight="1" x14ac:dyDescent="0.25">
      <c r="A3" s="19" t="s">
        <v>0</v>
      </c>
      <c r="B3" s="19">
        <v>14026</v>
      </c>
      <c r="C3" s="27" t="s">
        <v>1</v>
      </c>
      <c r="D3" s="21">
        <v>149.5</v>
      </c>
      <c r="E3" s="13">
        <v>37426</v>
      </c>
      <c r="F3" s="22">
        <f t="shared" ref="F3:F34" si="0">(D3*0.75)+(E3*0.25)</f>
        <v>9468.625</v>
      </c>
      <c r="G3" s="22">
        <f t="shared" ref="G3:G34" si="1">F3/$F$57</f>
        <v>8.2762835838540091E-3</v>
      </c>
      <c r="H3" s="23">
        <v>145.85861358029729</v>
      </c>
      <c r="I3" s="34">
        <f>$G3*$D$61</f>
        <v>176.46691857493519</v>
      </c>
      <c r="J3" s="24">
        <f t="shared" ref="J3:J34" si="2">F3/$F$57</f>
        <v>8.2762835838540091E-3</v>
      </c>
      <c r="K3" s="25">
        <f t="shared" ref="K3:K34" si="3">J3*1000</f>
        <v>8.2762835838540099</v>
      </c>
    </row>
    <row r="4" spans="1:11" x14ac:dyDescent="0.25">
      <c r="A4" s="19" t="s">
        <v>2</v>
      </c>
      <c r="B4" s="19">
        <v>14027</v>
      </c>
      <c r="C4" s="27" t="s">
        <v>3</v>
      </c>
      <c r="D4" s="21">
        <v>37.5</v>
      </c>
      <c r="E4" s="13">
        <v>8955.5</v>
      </c>
      <c r="F4" s="22">
        <f t="shared" si="0"/>
        <v>2267</v>
      </c>
      <c r="G4" s="22">
        <f t="shared" si="1"/>
        <v>1.9815268726554318E-3</v>
      </c>
      <c r="H4" s="23">
        <v>34.766921382099021</v>
      </c>
      <c r="I4" s="34">
        <f t="shared" ref="I4:I56" si="4">$G4*$D$61</f>
        <v>42.250115978759119</v>
      </c>
      <c r="J4" s="24">
        <f t="shared" si="2"/>
        <v>1.9815268726554318E-3</v>
      </c>
      <c r="K4" s="25">
        <f t="shared" si="3"/>
        <v>1.9815268726554318</v>
      </c>
    </row>
    <row r="5" spans="1:11" x14ac:dyDescent="0.25">
      <c r="A5" s="19" t="s">
        <v>4</v>
      </c>
      <c r="B5" s="19">
        <v>14247</v>
      </c>
      <c r="C5" s="27" t="s">
        <v>5</v>
      </c>
      <c r="D5" s="21">
        <v>20.5</v>
      </c>
      <c r="E5" s="13">
        <v>16178</v>
      </c>
      <c r="F5" s="22">
        <f t="shared" si="0"/>
        <v>4059.875</v>
      </c>
      <c r="G5" s="22">
        <f t="shared" si="1"/>
        <v>3.5486331769395548E-3</v>
      </c>
      <c r="H5" s="23">
        <v>56.271741768971992</v>
      </c>
      <c r="I5" s="34">
        <f t="shared" si="4"/>
        <v>75.663956598705184</v>
      </c>
      <c r="J5" s="24">
        <f t="shared" si="2"/>
        <v>3.5486331769395548E-3</v>
      </c>
      <c r="K5" s="25">
        <f t="shared" si="3"/>
        <v>3.5486331769395547</v>
      </c>
    </row>
    <row r="6" spans="1:11" x14ac:dyDescent="0.25">
      <c r="A6" s="19" t="s">
        <v>7</v>
      </c>
      <c r="B6" s="19">
        <v>14047</v>
      </c>
      <c r="C6" s="27" t="s">
        <v>8</v>
      </c>
      <c r="D6" s="21">
        <v>127.5</v>
      </c>
      <c r="E6" s="13">
        <v>27895.5</v>
      </c>
      <c r="F6" s="22">
        <f t="shared" si="0"/>
        <v>7069.5</v>
      </c>
      <c r="G6" s="22">
        <f t="shared" si="1"/>
        <v>6.1792696189843736E-3</v>
      </c>
      <c r="H6" s="23">
        <v>116.63067585321394</v>
      </c>
      <c r="I6" s="34">
        <f t="shared" si="4"/>
        <v>131.75438681598482</v>
      </c>
      <c r="J6" s="24">
        <f t="shared" si="2"/>
        <v>6.1792696189843736E-3</v>
      </c>
      <c r="K6" s="25">
        <f t="shared" si="3"/>
        <v>6.1792696189843737</v>
      </c>
    </row>
    <row r="7" spans="1:11" x14ac:dyDescent="0.25">
      <c r="A7" s="19" t="s">
        <v>9</v>
      </c>
      <c r="B7" s="19">
        <v>14053</v>
      </c>
      <c r="C7" s="27" t="s">
        <v>10</v>
      </c>
      <c r="D7" s="21">
        <v>131.5</v>
      </c>
      <c r="E7" s="13">
        <v>23416.5</v>
      </c>
      <c r="F7" s="22">
        <f t="shared" si="0"/>
        <v>5952.75</v>
      </c>
      <c r="G7" s="22">
        <f t="shared" si="1"/>
        <v>5.2031469303924225E-3</v>
      </c>
      <c r="H7" s="23">
        <v>90.268930087280424</v>
      </c>
      <c r="I7" s="34">
        <f t="shared" si="4"/>
        <v>110.94149884982723</v>
      </c>
      <c r="J7" s="24">
        <f t="shared" si="2"/>
        <v>5.2031469303924225E-3</v>
      </c>
      <c r="K7" s="25">
        <f t="shared" si="3"/>
        <v>5.203146930392422</v>
      </c>
    </row>
    <row r="8" spans="1:11" x14ac:dyDescent="0.25">
      <c r="A8" s="19" t="s">
        <v>11</v>
      </c>
      <c r="B8" s="19">
        <v>14062</v>
      </c>
      <c r="C8" s="27" t="s">
        <v>12</v>
      </c>
      <c r="D8" s="21">
        <v>65.5</v>
      </c>
      <c r="E8" s="13">
        <v>32982</v>
      </c>
      <c r="F8" s="22">
        <f t="shared" si="0"/>
        <v>8294.625</v>
      </c>
      <c r="G8" s="22">
        <f t="shared" si="1"/>
        <v>7.2501201306129515E-3</v>
      </c>
      <c r="H8" s="23">
        <v>129.55497104825048</v>
      </c>
      <c r="I8" s="34">
        <f t="shared" si="4"/>
        <v>154.58706142492935</v>
      </c>
      <c r="J8" s="24">
        <f t="shared" si="2"/>
        <v>7.2501201306129515E-3</v>
      </c>
      <c r="K8" s="25">
        <f t="shared" si="3"/>
        <v>7.2501201306129515</v>
      </c>
    </row>
    <row r="9" spans="1:11" x14ac:dyDescent="0.25">
      <c r="A9" s="19" t="s">
        <v>13</v>
      </c>
      <c r="B9" s="19">
        <v>14070</v>
      </c>
      <c r="C9" s="27" t="s">
        <v>14</v>
      </c>
      <c r="D9" s="21">
        <v>561</v>
      </c>
      <c r="E9" s="13">
        <v>51721.5</v>
      </c>
      <c r="F9" s="22">
        <f t="shared" si="0"/>
        <v>13351.125</v>
      </c>
      <c r="G9" s="22">
        <f t="shared" si="1"/>
        <v>1.1669877797830503E-2</v>
      </c>
      <c r="H9" s="23">
        <v>176.72142823348864</v>
      </c>
      <c r="I9" s="34">
        <f t="shared" si="4"/>
        <v>248.825134405342</v>
      </c>
      <c r="J9" s="24">
        <f t="shared" si="2"/>
        <v>1.1669877797830503E-2</v>
      </c>
      <c r="K9" s="25">
        <f t="shared" si="3"/>
        <v>11.669877797830503</v>
      </c>
    </row>
    <row r="10" spans="1:11" x14ac:dyDescent="0.25">
      <c r="A10" s="19" t="s">
        <v>6</v>
      </c>
      <c r="B10" s="19">
        <v>14042</v>
      </c>
      <c r="C10" s="35" t="s">
        <v>110</v>
      </c>
      <c r="D10" s="21">
        <v>682.5</v>
      </c>
      <c r="E10" s="13">
        <v>49193.5</v>
      </c>
      <c r="F10" s="22">
        <f t="shared" si="0"/>
        <v>12810.25</v>
      </c>
      <c r="G10" s="22">
        <f t="shared" si="1"/>
        <v>1.1197112757139058E-2</v>
      </c>
      <c r="H10" s="23">
        <v>223.92269746683792</v>
      </c>
      <c r="I10" s="34">
        <f t="shared" si="4"/>
        <v>238.744838207719</v>
      </c>
      <c r="J10" s="24">
        <f t="shared" si="2"/>
        <v>1.1197112757139058E-2</v>
      </c>
      <c r="K10" s="25">
        <f t="shared" si="3"/>
        <v>11.197112757139058</v>
      </c>
    </row>
    <row r="11" spans="1:11" x14ac:dyDescent="0.25">
      <c r="A11" s="19" t="s">
        <v>15</v>
      </c>
      <c r="B11" s="19">
        <v>14219</v>
      </c>
      <c r="C11" s="27" t="s">
        <v>16</v>
      </c>
      <c r="D11" s="21">
        <v>488</v>
      </c>
      <c r="E11" s="13">
        <v>18505.5</v>
      </c>
      <c r="F11" s="22">
        <f t="shared" si="0"/>
        <v>4992.375</v>
      </c>
      <c r="G11" s="22">
        <f t="shared" si="1"/>
        <v>4.3637076404380946E-3</v>
      </c>
      <c r="H11" s="23">
        <v>67.038979316233593</v>
      </c>
      <c r="I11" s="34">
        <f t="shared" si="4"/>
        <v>93.042974309421055</v>
      </c>
      <c r="J11" s="24">
        <f t="shared" si="2"/>
        <v>4.3637076404380946E-3</v>
      </c>
      <c r="K11" s="25">
        <f t="shared" si="3"/>
        <v>4.3637076404380943</v>
      </c>
    </row>
    <row r="12" spans="1:11" x14ac:dyDescent="0.25">
      <c r="A12" s="19" t="s">
        <v>17</v>
      </c>
      <c r="B12" s="19">
        <v>14086</v>
      </c>
      <c r="C12" s="27" t="s">
        <v>18</v>
      </c>
      <c r="D12" s="21">
        <v>251.5</v>
      </c>
      <c r="E12" s="13">
        <v>35189.5</v>
      </c>
      <c r="F12" s="22">
        <f t="shared" si="0"/>
        <v>8986</v>
      </c>
      <c r="G12" s="22">
        <f t="shared" si="1"/>
        <v>7.8544333823033566E-3</v>
      </c>
      <c r="H12" s="23">
        <v>134.90829044667345</v>
      </c>
      <c r="I12" s="34">
        <f t="shared" si="4"/>
        <v>167.47222857747218</v>
      </c>
      <c r="J12" s="24">
        <f t="shared" si="2"/>
        <v>7.8544333823033566E-3</v>
      </c>
      <c r="K12" s="25">
        <f t="shared" si="3"/>
        <v>7.8544333823033563</v>
      </c>
    </row>
    <row r="13" spans="1:11" x14ac:dyDescent="0.25">
      <c r="A13" s="19" t="s">
        <v>19</v>
      </c>
      <c r="B13" s="19">
        <v>14766</v>
      </c>
      <c r="C13" s="27" t="s">
        <v>20</v>
      </c>
      <c r="D13" s="21">
        <v>182.5</v>
      </c>
      <c r="E13" s="13">
        <v>84105</v>
      </c>
      <c r="F13" s="22">
        <f t="shared" si="0"/>
        <v>21163.125</v>
      </c>
      <c r="G13" s="22">
        <f t="shared" si="1"/>
        <v>1.8498147726892802E-2</v>
      </c>
      <c r="H13" s="23">
        <v>316.28163977590151</v>
      </c>
      <c r="I13" s="34">
        <f t="shared" si="4"/>
        <v>394.41750583280833</v>
      </c>
      <c r="J13" s="24">
        <f t="shared" si="2"/>
        <v>1.8498147726892802E-2</v>
      </c>
      <c r="K13" s="25">
        <f t="shared" si="3"/>
        <v>18.498147726892803</v>
      </c>
    </row>
    <row r="14" spans="1:11" x14ac:dyDescent="0.25">
      <c r="A14" s="19" t="s">
        <v>21</v>
      </c>
      <c r="B14" s="19">
        <v>14096</v>
      </c>
      <c r="C14" s="27" t="s">
        <v>22</v>
      </c>
      <c r="D14" s="21">
        <v>122.5</v>
      </c>
      <c r="E14" s="13">
        <v>29027</v>
      </c>
      <c r="F14" s="22">
        <f t="shared" si="0"/>
        <v>7348.625</v>
      </c>
      <c r="G14" s="22">
        <f t="shared" si="1"/>
        <v>6.4232456614766306E-3</v>
      </c>
      <c r="H14" s="23">
        <v>107.76520760091233</v>
      </c>
      <c r="I14" s="34">
        <f t="shared" si="4"/>
        <v>136.95644399400473</v>
      </c>
      <c r="J14" s="24">
        <f t="shared" si="2"/>
        <v>6.4232456614766306E-3</v>
      </c>
      <c r="K14" s="25">
        <f t="shared" si="3"/>
        <v>6.4232456614766305</v>
      </c>
    </row>
    <row r="15" spans="1:11" x14ac:dyDescent="0.25">
      <c r="A15" s="19" t="s">
        <v>23</v>
      </c>
      <c r="B15" s="19">
        <v>14097</v>
      </c>
      <c r="C15" s="27" t="s">
        <v>24</v>
      </c>
      <c r="D15" s="21">
        <v>1376</v>
      </c>
      <c r="E15" s="13">
        <v>105015</v>
      </c>
      <c r="F15" s="22">
        <f t="shared" si="0"/>
        <v>27285.75</v>
      </c>
      <c r="G15" s="22">
        <f t="shared" si="1"/>
        <v>2.384977806156063E-2</v>
      </c>
      <c r="H15" s="23">
        <v>415.27163258257809</v>
      </c>
      <c r="I15" s="34">
        <f t="shared" si="4"/>
        <v>508.52496782859578</v>
      </c>
      <c r="J15" s="24">
        <f t="shared" si="2"/>
        <v>2.384977806156063E-2</v>
      </c>
      <c r="K15" s="25">
        <f t="shared" si="3"/>
        <v>23.849778061560631</v>
      </c>
    </row>
    <row r="16" spans="1:11" x14ac:dyDescent="0.25">
      <c r="A16" s="19" t="s">
        <v>25</v>
      </c>
      <c r="B16" s="19">
        <v>14398</v>
      </c>
      <c r="C16" s="27" t="s">
        <v>26</v>
      </c>
      <c r="D16" s="21">
        <v>842</v>
      </c>
      <c r="E16" s="13">
        <v>89606</v>
      </c>
      <c r="F16" s="22">
        <f t="shared" si="0"/>
        <v>23033</v>
      </c>
      <c r="G16" s="22">
        <f t="shared" si="1"/>
        <v>2.013255776703686E-2</v>
      </c>
      <c r="H16" s="23">
        <v>340.72872289572268</v>
      </c>
      <c r="I16" s="34">
        <f t="shared" si="4"/>
        <v>429.26639670875994</v>
      </c>
      <c r="J16" s="24">
        <f t="shared" si="2"/>
        <v>2.013255776703686E-2</v>
      </c>
      <c r="K16" s="25">
        <f t="shared" si="3"/>
        <v>20.132557767036861</v>
      </c>
    </row>
    <row r="17" spans="1:11" x14ac:dyDescent="0.25">
      <c r="A17" s="19" t="s">
        <v>52</v>
      </c>
      <c r="B17" s="19">
        <v>14190</v>
      </c>
      <c r="C17" s="35" t="s">
        <v>111</v>
      </c>
      <c r="D17" s="21">
        <v>1675</v>
      </c>
      <c r="E17" s="13">
        <v>181583.5</v>
      </c>
      <c r="F17" s="22">
        <f t="shared" si="0"/>
        <v>46652.125</v>
      </c>
      <c r="G17" s="22">
        <f t="shared" si="1"/>
        <v>4.0777432445514017E-2</v>
      </c>
      <c r="H17" s="23">
        <v>718.30793271975142</v>
      </c>
      <c r="I17" s="34">
        <f t="shared" si="4"/>
        <v>869.45641460324987</v>
      </c>
      <c r="J17" s="24">
        <f t="shared" si="2"/>
        <v>4.0777432445514017E-2</v>
      </c>
      <c r="K17" s="25">
        <f t="shared" si="3"/>
        <v>40.777432445514016</v>
      </c>
    </row>
    <row r="18" spans="1:11" s="3" customFormat="1" x14ac:dyDescent="0.25">
      <c r="A18" s="19" t="s">
        <v>27</v>
      </c>
      <c r="B18" s="19">
        <v>150628</v>
      </c>
      <c r="C18" s="27" t="s">
        <v>28</v>
      </c>
      <c r="D18" s="21">
        <v>2351</v>
      </c>
      <c r="E18" s="13">
        <v>180820</v>
      </c>
      <c r="F18" s="22">
        <f t="shared" si="0"/>
        <v>46968.25</v>
      </c>
      <c r="G18" s="22">
        <f t="shared" si="1"/>
        <v>4.105374924419871E-2</v>
      </c>
      <c r="H18" s="23">
        <v>704.88595417023726</v>
      </c>
      <c r="I18" s="34">
        <f t="shared" si="4"/>
        <v>875.3480413848049</v>
      </c>
      <c r="J18" s="24">
        <f t="shared" si="2"/>
        <v>4.105374924419871E-2</v>
      </c>
      <c r="K18" s="25">
        <f t="shared" si="3"/>
        <v>41.053749244198713</v>
      </c>
    </row>
    <row r="19" spans="1:11" x14ac:dyDescent="0.25">
      <c r="A19" s="19" t="s">
        <v>90</v>
      </c>
      <c r="B19" s="19">
        <v>14284</v>
      </c>
      <c r="C19" s="35" t="s">
        <v>112</v>
      </c>
      <c r="D19" s="21">
        <v>529.5</v>
      </c>
      <c r="E19" s="13">
        <v>35390</v>
      </c>
      <c r="F19" s="22">
        <f t="shared" si="0"/>
        <v>9244.625</v>
      </c>
      <c r="G19" s="22">
        <f t="shared" si="1"/>
        <v>8.0804908977160222E-3</v>
      </c>
      <c r="H19" s="23">
        <v>135.98746393811854</v>
      </c>
      <c r="I19" s="34">
        <f t="shared" si="4"/>
        <v>172.29222692110102</v>
      </c>
      <c r="J19" s="24">
        <f t="shared" si="2"/>
        <v>8.0804908977160222E-3</v>
      </c>
      <c r="K19" s="25">
        <f t="shared" si="3"/>
        <v>8.0804908977160217</v>
      </c>
    </row>
    <row r="20" spans="1:11" x14ac:dyDescent="0.25">
      <c r="A20" s="26" t="s">
        <v>29</v>
      </c>
      <c r="B20" s="26">
        <v>14269</v>
      </c>
      <c r="C20" s="27" t="s">
        <v>30</v>
      </c>
      <c r="D20" s="21">
        <v>8</v>
      </c>
      <c r="E20" s="14">
        <v>20063</v>
      </c>
      <c r="F20" s="22">
        <f t="shared" si="0"/>
        <v>5021.75</v>
      </c>
      <c r="G20" s="22">
        <f t="shared" si="1"/>
        <v>4.3893835786314138E-3</v>
      </c>
      <c r="H20" s="23">
        <v>75.589849800419771</v>
      </c>
      <c r="I20" s="34">
        <f t="shared" si="4"/>
        <v>93.590436663578998</v>
      </c>
      <c r="J20" s="24">
        <f t="shared" si="2"/>
        <v>4.3893835786314138E-3</v>
      </c>
      <c r="K20" s="25">
        <f t="shared" si="3"/>
        <v>4.3893835786314135</v>
      </c>
    </row>
    <row r="21" spans="1:11" ht="14.85" customHeight="1" x14ac:dyDescent="0.25">
      <c r="A21" s="19" t="s">
        <v>31</v>
      </c>
      <c r="B21" s="19">
        <v>14069</v>
      </c>
      <c r="C21" s="27" t="s">
        <v>32</v>
      </c>
      <c r="D21" s="21">
        <v>21.5</v>
      </c>
      <c r="E21" s="13">
        <v>6857</v>
      </c>
      <c r="F21" s="22">
        <f t="shared" si="0"/>
        <v>1730.375</v>
      </c>
      <c r="G21" s="22">
        <f t="shared" si="1"/>
        <v>1.5124766485536581E-3</v>
      </c>
      <c r="H21" s="23">
        <v>25.340592354673621</v>
      </c>
      <c r="I21" s="34">
        <f t="shared" si="4"/>
        <v>32.249027100461099</v>
      </c>
      <c r="J21" s="24">
        <f t="shared" si="2"/>
        <v>1.5124766485536581E-3</v>
      </c>
      <c r="K21" s="25">
        <f t="shared" si="3"/>
        <v>1.512476648553658</v>
      </c>
    </row>
    <row r="22" spans="1:11" ht="14.85" customHeight="1" x14ac:dyDescent="0.25">
      <c r="A22" s="19" t="s">
        <v>33</v>
      </c>
      <c r="B22" s="19">
        <v>14352</v>
      </c>
      <c r="C22" s="20" t="s">
        <v>34</v>
      </c>
      <c r="D22" s="21">
        <v>158</v>
      </c>
      <c r="E22" s="13">
        <v>43370.5</v>
      </c>
      <c r="F22" s="22">
        <f t="shared" si="0"/>
        <v>10961.125</v>
      </c>
      <c r="G22" s="22">
        <f t="shared" si="1"/>
        <v>9.580839762697517E-3</v>
      </c>
      <c r="H22" s="23">
        <v>178.86688186522653</v>
      </c>
      <c r="I22" s="34">
        <f t="shared" si="4"/>
        <v>204.28266542023647</v>
      </c>
      <c r="J22" s="24">
        <f t="shared" si="2"/>
        <v>9.580839762697517E-3</v>
      </c>
      <c r="K22" s="25">
        <f t="shared" si="3"/>
        <v>9.5808397626975168</v>
      </c>
    </row>
    <row r="23" spans="1:11" x14ac:dyDescent="0.25">
      <c r="A23" s="19" t="s">
        <v>35</v>
      </c>
      <c r="B23" s="19">
        <v>14254</v>
      </c>
      <c r="C23" s="20" t="s">
        <v>104</v>
      </c>
      <c r="D23" s="21">
        <v>10</v>
      </c>
      <c r="E23" s="13">
        <v>19613</v>
      </c>
      <c r="F23" s="22">
        <f t="shared" si="0"/>
        <v>4910.75</v>
      </c>
      <c r="G23" s="22">
        <f t="shared" si="1"/>
        <v>4.2923613100541071E-3</v>
      </c>
      <c r="H23" s="23">
        <v>72.071254270964999</v>
      </c>
      <c r="I23" s="34">
        <f t="shared" si="4"/>
        <v>91.521727852973669</v>
      </c>
      <c r="J23" s="24">
        <f t="shared" si="2"/>
        <v>4.2923613100541071E-3</v>
      </c>
      <c r="K23" s="25">
        <f t="shared" si="3"/>
        <v>4.2923613100541074</v>
      </c>
    </row>
    <row r="24" spans="1:11" x14ac:dyDescent="0.25">
      <c r="A24" s="19" t="s">
        <v>36</v>
      </c>
      <c r="B24" s="19">
        <v>14767</v>
      </c>
      <c r="C24" s="20" t="s">
        <v>37</v>
      </c>
      <c r="D24" s="21">
        <v>70.5</v>
      </c>
      <c r="E24" s="13">
        <v>3897</v>
      </c>
      <c r="F24" s="22">
        <f t="shared" si="0"/>
        <v>1027.125</v>
      </c>
      <c r="G24" s="22">
        <f t="shared" si="1"/>
        <v>8.9778376227446423E-4</v>
      </c>
      <c r="H24" s="23">
        <v>17.888235388660927</v>
      </c>
      <c r="I24" s="34">
        <f t="shared" si="4"/>
        <v>19.142545379216127</v>
      </c>
      <c r="J24" s="24">
        <f t="shared" si="2"/>
        <v>8.9778376227446423E-4</v>
      </c>
      <c r="K24" s="25">
        <f t="shared" si="3"/>
        <v>0.89778376227446421</v>
      </c>
    </row>
    <row r="25" spans="1:11" x14ac:dyDescent="0.25">
      <c r="A25" s="19" t="s">
        <v>38</v>
      </c>
      <c r="B25" s="19">
        <v>14037</v>
      </c>
      <c r="C25" s="20" t="s">
        <v>39</v>
      </c>
      <c r="D25" s="21">
        <v>5.5</v>
      </c>
      <c r="E25" s="13">
        <v>4876.5</v>
      </c>
      <c r="F25" s="22">
        <f t="shared" si="0"/>
        <v>1223.25</v>
      </c>
      <c r="G25" s="22">
        <f t="shared" si="1"/>
        <v>1.0692116219566637E-3</v>
      </c>
      <c r="H25" s="23">
        <v>19.561792368225714</v>
      </c>
      <c r="I25" s="34">
        <f t="shared" si="4"/>
        <v>22.797730203359983</v>
      </c>
      <c r="J25" s="24">
        <f t="shared" si="2"/>
        <v>1.0692116219566637E-3</v>
      </c>
      <c r="K25" s="25">
        <f t="shared" si="3"/>
        <v>1.0692116219566636</v>
      </c>
    </row>
    <row r="26" spans="1:11" x14ac:dyDescent="0.25">
      <c r="A26" s="19" t="s">
        <v>40</v>
      </c>
      <c r="B26" s="19">
        <v>14404</v>
      </c>
      <c r="C26" s="20" t="s">
        <v>41</v>
      </c>
      <c r="D26" s="21">
        <v>253</v>
      </c>
      <c r="E26" s="13">
        <v>18753.5</v>
      </c>
      <c r="F26" s="22">
        <f t="shared" si="0"/>
        <v>4878.125</v>
      </c>
      <c r="G26" s="22">
        <f t="shared" si="1"/>
        <v>4.2638446297628045E-3</v>
      </c>
      <c r="H26" s="23">
        <v>70.08954619886093</v>
      </c>
      <c r="I26" s="34">
        <f t="shared" si="4"/>
        <v>90.913695195802518</v>
      </c>
      <c r="J26" s="24">
        <f t="shared" si="2"/>
        <v>4.2638446297628045E-3</v>
      </c>
      <c r="K26" s="25">
        <f t="shared" si="3"/>
        <v>4.2638446297628043</v>
      </c>
    </row>
    <row r="27" spans="1:11" x14ac:dyDescent="0.25">
      <c r="A27" s="19" t="s">
        <v>42</v>
      </c>
      <c r="B27" s="19">
        <v>14321</v>
      </c>
      <c r="C27" s="20" t="s">
        <v>43</v>
      </c>
      <c r="D27" s="21">
        <v>10.5</v>
      </c>
      <c r="E27" s="13">
        <v>5111.5</v>
      </c>
      <c r="F27" s="22">
        <f t="shared" si="0"/>
        <v>1285.75</v>
      </c>
      <c r="G27" s="22">
        <f t="shared" si="1"/>
        <v>1.1238412776871289E-3</v>
      </c>
      <c r="H27" s="23">
        <v>21.250821369173231</v>
      </c>
      <c r="I27" s="34">
        <f t="shared" si="4"/>
        <v>23.962543722844963</v>
      </c>
      <c r="J27" s="24">
        <f t="shared" si="2"/>
        <v>1.1238412776871289E-3</v>
      </c>
      <c r="K27" s="25">
        <f t="shared" si="3"/>
        <v>1.1238412776871289</v>
      </c>
    </row>
    <row r="28" spans="1:11" x14ac:dyDescent="0.25">
      <c r="A28" s="19" t="s">
        <v>44</v>
      </c>
      <c r="B28" s="19">
        <v>14032</v>
      </c>
      <c r="C28" s="20" t="s">
        <v>45</v>
      </c>
      <c r="D28" s="21">
        <v>168.5</v>
      </c>
      <c r="E28" s="13">
        <v>5333.5</v>
      </c>
      <c r="F28" s="22">
        <f t="shared" si="0"/>
        <v>1459.75</v>
      </c>
      <c r="G28" s="22">
        <f t="shared" si="1"/>
        <v>1.275930239240744E-3</v>
      </c>
      <c r="H28" s="23">
        <v>22.060523821535856</v>
      </c>
      <c r="I28" s="34">
        <f t="shared" si="4"/>
        <v>27.205384561091144</v>
      </c>
      <c r="J28" s="24">
        <f t="shared" si="2"/>
        <v>1.275930239240744E-3</v>
      </c>
      <c r="K28" s="25">
        <f t="shared" si="3"/>
        <v>1.2759302392407439</v>
      </c>
    </row>
    <row r="29" spans="1:11" x14ac:dyDescent="0.25">
      <c r="A29" s="19" t="s">
        <v>46</v>
      </c>
      <c r="B29" s="19">
        <v>14376</v>
      </c>
      <c r="C29" s="20" t="s">
        <v>47</v>
      </c>
      <c r="D29" s="21">
        <v>282.5</v>
      </c>
      <c r="E29" s="13">
        <v>36633.5</v>
      </c>
      <c r="F29" s="22">
        <f t="shared" si="0"/>
        <v>9370.25</v>
      </c>
      <c r="G29" s="22">
        <f t="shared" si="1"/>
        <v>8.1902965057342562E-3</v>
      </c>
      <c r="H29" s="23">
        <v>151.52653074683568</v>
      </c>
      <c r="I29" s="34">
        <f t="shared" si="4"/>
        <v>174.63350209526581</v>
      </c>
      <c r="J29" s="24">
        <f t="shared" si="2"/>
        <v>8.1902965057342562E-3</v>
      </c>
      <c r="K29" s="25">
        <f t="shared" si="3"/>
        <v>8.1902965057342563</v>
      </c>
    </row>
    <row r="30" spans="1:11" x14ac:dyDescent="0.25">
      <c r="A30" s="19" t="s">
        <v>48</v>
      </c>
      <c r="B30" s="19">
        <v>14184</v>
      </c>
      <c r="C30" s="20" t="s">
        <v>49</v>
      </c>
      <c r="D30" s="21">
        <v>18810</v>
      </c>
      <c r="E30" s="13">
        <v>1201547</v>
      </c>
      <c r="F30" s="22">
        <f t="shared" si="0"/>
        <v>314494.25</v>
      </c>
      <c r="G30" s="22">
        <f t="shared" si="1"/>
        <v>0.27489140170737342</v>
      </c>
      <c r="H30" s="23">
        <v>4652.6882501329728</v>
      </c>
      <c r="I30" s="34">
        <f t="shared" si="4"/>
        <v>5861.2344672046156</v>
      </c>
      <c r="J30" s="24">
        <f t="shared" si="2"/>
        <v>0.27489140170737342</v>
      </c>
      <c r="K30" s="25">
        <f t="shared" si="3"/>
        <v>274.8914017073734</v>
      </c>
    </row>
    <row r="31" spans="1:11" x14ac:dyDescent="0.25">
      <c r="A31" s="19" t="s">
        <v>50</v>
      </c>
      <c r="B31" s="19">
        <v>14189</v>
      </c>
      <c r="C31" s="20" t="s">
        <v>51</v>
      </c>
      <c r="D31" s="21">
        <v>181</v>
      </c>
      <c r="E31" s="13">
        <v>23387.5</v>
      </c>
      <c r="F31" s="22">
        <f t="shared" si="0"/>
        <v>5982.625</v>
      </c>
      <c r="G31" s="22">
        <f t="shared" si="1"/>
        <v>5.2292599058315842E-3</v>
      </c>
      <c r="H31" s="23">
        <v>93.060340611747122</v>
      </c>
      <c r="I31" s="34">
        <f t="shared" si="4"/>
        <v>111.49827971214104</v>
      </c>
      <c r="J31" s="24">
        <f t="shared" si="2"/>
        <v>5.2292599058315842E-3</v>
      </c>
      <c r="K31" s="25">
        <f t="shared" si="3"/>
        <v>5.2292599058315838</v>
      </c>
    </row>
    <row r="32" spans="1:11" ht="14.85" customHeight="1" x14ac:dyDescent="0.25">
      <c r="A32" s="19" t="s">
        <v>53</v>
      </c>
      <c r="B32" s="19">
        <v>14193</v>
      </c>
      <c r="C32" s="20" t="s">
        <v>54</v>
      </c>
      <c r="D32" s="21">
        <v>654</v>
      </c>
      <c r="E32" s="13">
        <v>13638</v>
      </c>
      <c r="F32" s="22">
        <f t="shared" si="0"/>
        <v>3900</v>
      </c>
      <c r="G32" s="22">
        <f t="shared" si="1"/>
        <v>3.4088905175810253E-3</v>
      </c>
      <c r="H32" s="23">
        <v>69.447457311477848</v>
      </c>
      <c r="I32" s="34">
        <f t="shared" si="4"/>
        <v>72.684363615862623</v>
      </c>
      <c r="J32" s="24">
        <f t="shared" si="2"/>
        <v>3.4088905175810253E-3</v>
      </c>
      <c r="K32" s="25">
        <f t="shared" si="3"/>
        <v>3.4088905175810251</v>
      </c>
    </row>
    <row r="33" spans="1:11" x14ac:dyDescent="0.25">
      <c r="A33" s="19" t="s">
        <v>55</v>
      </c>
      <c r="B33" s="19">
        <v>14353</v>
      </c>
      <c r="C33" s="20" t="s">
        <v>56</v>
      </c>
      <c r="D33" s="21">
        <v>1458.5</v>
      </c>
      <c r="E33" s="13">
        <v>156180</v>
      </c>
      <c r="F33" s="22">
        <f t="shared" si="0"/>
        <v>40138.875</v>
      </c>
      <c r="G33" s="22">
        <f t="shared" si="1"/>
        <v>3.5084366762530787E-2</v>
      </c>
      <c r="H33" s="23">
        <v>606.81267863048708</v>
      </c>
      <c r="I33" s="34">
        <f t="shared" si="4"/>
        <v>748.06886811068148</v>
      </c>
      <c r="J33" s="24">
        <f t="shared" si="2"/>
        <v>3.5084366762530787E-2</v>
      </c>
      <c r="K33" s="25">
        <f t="shared" si="3"/>
        <v>35.084366762530784</v>
      </c>
    </row>
    <row r="34" spans="1:11" x14ac:dyDescent="0.25">
      <c r="A34" s="19" t="s">
        <v>57</v>
      </c>
      <c r="B34" s="19">
        <v>14201</v>
      </c>
      <c r="C34" s="20" t="s">
        <v>58</v>
      </c>
      <c r="D34" s="21">
        <v>4383</v>
      </c>
      <c r="E34" s="13">
        <v>258889</v>
      </c>
      <c r="F34" s="22">
        <f t="shared" si="0"/>
        <v>68009.5</v>
      </c>
      <c r="G34" s="22">
        <f t="shared" si="1"/>
        <v>5.9445369142417111E-2</v>
      </c>
      <c r="H34" s="23">
        <v>1007.7726914340442</v>
      </c>
      <c r="I34" s="34">
        <f t="shared" si="4"/>
        <v>1267.4941608546176</v>
      </c>
      <c r="J34" s="24">
        <f t="shared" si="2"/>
        <v>5.9445369142417111E-2</v>
      </c>
      <c r="K34" s="25">
        <f t="shared" si="3"/>
        <v>59.445369142417114</v>
      </c>
    </row>
    <row r="35" spans="1:11" x14ac:dyDescent="0.25">
      <c r="A35" s="19" t="s">
        <v>59</v>
      </c>
      <c r="B35" s="19">
        <v>14208</v>
      </c>
      <c r="C35" s="20" t="s">
        <v>60</v>
      </c>
      <c r="D35" s="21">
        <v>1146</v>
      </c>
      <c r="E35" s="13">
        <v>56663</v>
      </c>
      <c r="F35" s="22">
        <f t="shared" ref="F35:F56" si="5">(D35*0.75)+(E35*0.25)</f>
        <v>15025.25</v>
      </c>
      <c r="G35" s="22">
        <f t="shared" ref="G35:G56" si="6">F35/$F$57</f>
        <v>1.3133187756226742E-2</v>
      </c>
      <c r="H35" s="23">
        <v>232.43746656779774</v>
      </c>
      <c r="I35" s="34">
        <f t="shared" si="4"/>
        <v>280.02582933826659</v>
      </c>
      <c r="J35" s="24">
        <f t="shared" ref="J35:J56" si="7">F35/$F$57</f>
        <v>1.3133187756226742E-2</v>
      </c>
      <c r="K35" s="25">
        <f t="shared" ref="K35:K56" si="8">J35*1000</f>
        <v>13.133187756226741</v>
      </c>
    </row>
    <row r="36" spans="1:11" x14ac:dyDescent="0.25">
      <c r="A36" s="19" t="s">
        <v>61</v>
      </c>
      <c r="B36" s="19">
        <v>14209</v>
      </c>
      <c r="C36" s="20" t="s">
        <v>62</v>
      </c>
      <c r="D36" s="21">
        <v>2174.5</v>
      </c>
      <c r="E36" s="13">
        <v>106880</v>
      </c>
      <c r="F36" s="22">
        <f t="shared" si="5"/>
        <v>28350.875</v>
      </c>
      <c r="G36" s="22">
        <f t="shared" si="6"/>
        <v>2.4780776654519217E-2</v>
      </c>
      <c r="H36" s="23">
        <v>435.9538571659362</v>
      </c>
      <c r="I36" s="34">
        <f t="shared" si="4"/>
        <v>528.37571982765871</v>
      </c>
      <c r="J36" s="24">
        <f t="shared" si="7"/>
        <v>2.4780776654519217E-2</v>
      </c>
      <c r="K36" s="25">
        <f t="shared" si="8"/>
        <v>24.780776654519219</v>
      </c>
    </row>
    <row r="37" spans="1:11" x14ac:dyDescent="0.25">
      <c r="A37" s="19" t="s">
        <v>63</v>
      </c>
      <c r="B37" s="19">
        <v>14212</v>
      </c>
      <c r="C37" s="20" t="s">
        <v>64</v>
      </c>
      <c r="D37" s="21">
        <v>33</v>
      </c>
      <c r="E37" s="13">
        <v>21075</v>
      </c>
      <c r="F37" s="22">
        <f t="shared" si="5"/>
        <v>5293.5</v>
      </c>
      <c r="G37" s="22">
        <f t="shared" si="6"/>
        <v>4.6269133217474757E-3</v>
      </c>
      <c r="H37" s="23">
        <v>80.017426586109679</v>
      </c>
      <c r="I37" s="34">
        <f t="shared" si="4"/>
        <v>98.655045846299672</v>
      </c>
      <c r="J37" s="24">
        <f t="shared" si="7"/>
        <v>4.6269133217474757E-3</v>
      </c>
      <c r="K37" s="25">
        <f t="shared" si="8"/>
        <v>4.6269133217474758</v>
      </c>
    </row>
    <row r="38" spans="1:11" x14ac:dyDescent="0.25">
      <c r="A38" s="19" t="s">
        <v>65</v>
      </c>
      <c r="B38" s="19">
        <v>14213</v>
      </c>
      <c r="C38" s="20" t="s">
        <v>66</v>
      </c>
      <c r="D38" s="21">
        <v>809.5</v>
      </c>
      <c r="E38" s="13">
        <v>86898.5</v>
      </c>
      <c r="F38" s="22">
        <f t="shared" si="5"/>
        <v>22331.75</v>
      </c>
      <c r="G38" s="22">
        <f t="shared" si="6"/>
        <v>1.9519613029741041E-2</v>
      </c>
      <c r="H38" s="23">
        <v>346.16069173617456</v>
      </c>
      <c r="I38" s="34">
        <f t="shared" si="4"/>
        <v>416.19718902013847</v>
      </c>
      <c r="J38" s="24">
        <f t="shared" si="7"/>
        <v>1.9519613029741041E-2</v>
      </c>
      <c r="K38" s="25">
        <f t="shared" si="8"/>
        <v>19.519613029741041</v>
      </c>
    </row>
    <row r="39" spans="1:11" x14ac:dyDescent="0.25">
      <c r="A39" s="19" t="s">
        <v>67</v>
      </c>
      <c r="B39" s="19">
        <v>14222</v>
      </c>
      <c r="C39" s="20" t="s">
        <v>68</v>
      </c>
      <c r="D39" s="21">
        <v>302</v>
      </c>
      <c r="E39" s="13">
        <v>29163</v>
      </c>
      <c r="F39" s="22">
        <f t="shared" si="5"/>
        <v>7517.25</v>
      </c>
      <c r="G39" s="22">
        <f t="shared" si="6"/>
        <v>6.5706364726374261E-3</v>
      </c>
      <c r="H39" s="23">
        <v>113.71162115233975</v>
      </c>
      <c r="I39" s="34">
        <f t="shared" si="4"/>
        <v>140.09911086957518</v>
      </c>
      <c r="J39" s="24">
        <f t="shared" si="7"/>
        <v>6.5706364726374261E-3</v>
      </c>
      <c r="K39" s="25">
        <f t="shared" si="8"/>
        <v>6.5706364726374265</v>
      </c>
    </row>
    <row r="40" spans="1:11" x14ac:dyDescent="0.25">
      <c r="A40" s="19" t="s">
        <v>69</v>
      </c>
      <c r="B40" s="19">
        <v>14228</v>
      </c>
      <c r="C40" s="20" t="s">
        <v>70</v>
      </c>
      <c r="D40" s="21">
        <v>1</v>
      </c>
      <c r="E40" s="13">
        <v>8345</v>
      </c>
      <c r="F40" s="22">
        <f t="shared" si="5"/>
        <v>2087</v>
      </c>
      <c r="G40" s="22">
        <f t="shared" si="6"/>
        <v>1.8241934641516921E-3</v>
      </c>
      <c r="H40" s="23">
        <v>27.645923540699695</v>
      </c>
      <c r="I40" s="34">
        <f t="shared" si="4"/>
        <v>38.89545304264238</v>
      </c>
      <c r="J40" s="24">
        <f t="shared" si="7"/>
        <v>1.8241934641516921E-3</v>
      </c>
      <c r="K40" s="25">
        <f t="shared" si="8"/>
        <v>1.8241934641516921</v>
      </c>
    </row>
    <row r="41" spans="1:11" x14ac:dyDescent="0.25">
      <c r="A41" s="19" t="s">
        <v>71</v>
      </c>
      <c r="B41" s="19">
        <v>14239</v>
      </c>
      <c r="C41" s="20" t="s">
        <v>72</v>
      </c>
      <c r="D41" s="21">
        <v>797</v>
      </c>
      <c r="E41" s="13">
        <v>103718</v>
      </c>
      <c r="F41" s="22">
        <f t="shared" si="5"/>
        <v>26527.25</v>
      </c>
      <c r="G41" s="22">
        <f t="shared" si="6"/>
        <v>2.3186792559615706E-2</v>
      </c>
      <c r="H41" s="23">
        <v>401.93346081555364</v>
      </c>
      <c r="I41" s="34">
        <f t="shared" si="4"/>
        <v>494.38879095612606</v>
      </c>
      <c r="J41" s="24">
        <f t="shared" si="7"/>
        <v>2.3186792559615706E-2</v>
      </c>
      <c r="K41" s="25">
        <f t="shared" si="8"/>
        <v>23.186792559615707</v>
      </c>
    </row>
    <row r="42" spans="1:11" x14ac:dyDescent="0.25">
      <c r="A42" s="19" t="s">
        <v>73</v>
      </c>
      <c r="B42" s="19">
        <v>14381</v>
      </c>
      <c r="C42" s="20" t="s">
        <v>74</v>
      </c>
      <c r="D42" s="21">
        <v>26</v>
      </c>
      <c r="E42" s="13">
        <v>9298</v>
      </c>
      <c r="F42" s="22">
        <f t="shared" si="5"/>
        <v>2344</v>
      </c>
      <c r="G42" s="22">
        <f t="shared" si="6"/>
        <v>2.048830608515365E-3</v>
      </c>
      <c r="H42" s="23">
        <v>36.778284161853321</v>
      </c>
      <c r="I42" s="34">
        <f t="shared" si="4"/>
        <v>43.685166234764615</v>
      </c>
      <c r="J42" s="24">
        <f t="shared" si="7"/>
        <v>2.048830608515365E-3</v>
      </c>
      <c r="K42" s="25">
        <f t="shared" si="8"/>
        <v>2.0488306085153649</v>
      </c>
    </row>
    <row r="43" spans="1:11" x14ac:dyDescent="0.25">
      <c r="A43" s="19" t="s">
        <v>118</v>
      </c>
      <c r="B43" s="19">
        <v>14304</v>
      </c>
      <c r="C43" s="20" t="s">
        <v>75</v>
      </c>
      <c r="D43" s="21">
        <v>2451</v>
      </c>
      <c r="E43" s="13">
        <v>117337</v>
      </c>
      <c r="F43" s="22">
        <f t="shared" si="5"/>
        <v>31172.5</v>
      </c>
      <c r="G43" s="22">
        <f t="shared" si="6"/>
        <v>2.7247087092126795E-2</v>
      </c>
      <c r="H43" s="23">
        <v>469.26125119759809</v>
      </c>
      <c r="I43" s="34">
        <f t="shared" si="4"/>
        <v>580.96239097832756</v>
      </c>
      <c r="J43" s="24">
        <f t="shared" si="7"/>
        <v>2.7247087092126795E-2</v>
      </c>
      <c r="K43" s="25">
        <f t="shared" si="8"/>
        <v>27.247087092126794</v>
      </c>
    </row>
    <row r="44" spans="1:11" x14ac:dyDescent="0.25">
      <c r="A44" s="19" t="s">
        <v>76</v>
      </c>
      <c r="B44" s="19">
        <v>14260</v>
      </c>
      <c r="C44" s="20" t="s">
        <v>77</v>
      </c>
      <c r="D44" s="21">
        <v>567</v>
      </c>
      <c r="E44" s="13">
        <v>54010</v>
      </c>
      <c r="F44" s="22">
        <f t="shared" si="5"/>
        <v>13927.75</v>
      </c>
      <c r="G44" s="22">
        <f t="shared" si="6"/>
        <v>1.2173891001599775E-2</v>
      </c>
      <c r="H44" s="23">
        <v>214.04510114908302</v>
      </c>
      <c r="I44" s="34">
        <f t="shared" si="4"/>
        <v>259.5717039361104</v>
      </c>
      <c r="J44" s="24">
        <f t="shared" si="7"/>
        <v>1.2173891001599775E-2</v>
      </c>
      <c r="K44" s="25">
        <f t="shared" si="8"/>
        <v>12.173891001599776</v>
      </c>
    </row>
    <row r="45" spans="1:11" x14ac:dyDescent="0.25">
      <c r="A45" s="19" t="s">
        <v>78</v>
      </c>
      <c r="B45" s="19">
        <v>14262</v>
      </c>
      <c r="C45" s="20" t="s">
        <v>79</v>
      </c>
      <c r="D45" s="21">
        <v>211.5</v>
      </c>
      <c r="E45" s="13">
        <v>16991</v>
      </c>
      <c r="F45" s="22">
        <f t="shared" si="5"/>
        <v>4406.375</v>
      </c>
      <c r="G45" s="22">
        <f t="shared" si="6"/>
        <v>3.8514999883092539E-3</v>
      </c>
      <c r="H45" s="23">
        <v>69.000058026494031</v>
      </c>
      <c r="I45" s="34">
        <f t="shared" si="4"/>
        <v>82.121682750729917</v>
      </c>
      <c r="J45" s="24">
        <f t="shared" si="7"/>
        <v>3.8514999883092539E-3</v>
      </c>
      <c r="K45" s="25">
        <f t="shared" si="8"/>
        <v>3.851499988309254</v>
      </c>
    </row>
    <row r="46" spans="1:11" x14ac:dyDescent="0.25">
      <c r="A46" s="19" t="s">
        <v>80</v>
      </c>
      <c r="B46" s="19">
        <v>14272</v>
      </c>
      <c r="C46" s="20" t="s">
        <v>81</v>
      </c>
      <c r="D46" s="21">
        <v>256</v>
      </c>
      <c r="E46" s="13">
        <v>102783</v>
      </c>
      <c r="F46" s="22">
        <f t="shared" si="5"/>
        <v>25887.75</v>
      </c>
      <c r="G46" s="22">
        <f t="shared" si="6"/>
        <v>2.2627821922181584E-2</v>
      </c>
      <c r="H46" s="23">
        <v>363.7485120429875</v>
      </c>
      <c r="I46" s="34">
        <f t="shared" si="4"/>
        <v>482.47041902475576</v>
      </c>
      <c r="J46" s="24">
        <f t="shared" si="7"/>
        <v>2.2627821922181584E-2</v>
      </c>
      <c r="K46" s="25">
        <f t="shared" si="8"/>
        <v>22.627821922181585</v>
      </c>
    </row>
    <row r="47" spans="1:11" x14ac:dyDescent="0.25">
      <c r="A47" s="19" t="s">
        <v>82</v>
      </c>
      <c r="B47" s="19">
        <v>14277</v>
      </c>
      <c r="C47" s="20" t="s">
        <v>83</v>
      </c>
      <c r="D47" s="21">
        <v>45.5</v>
      </c>
      <c r="E47" s="13">
        <v>21882.5</v>
      </c>
      <c r="F47" s="22">
        <f t="shared" si="5"/>
        <v>5504.75</v>
      </c>
      <c r="G47" s="22">
        <f t="shared" si="6"/>
        <v>4.8115615581164478E-3</v>
      </c>
      <c r="H47" s="23">
        <v>80.52929262685484</v>
      </c>
      <c r="I47" s="34">
        <f t="shared" si="4"/>
        <v>102.59211554215889</v>
      </c>
      <c r="J47" s="24">
        <f t="shared" si="7"/>
        <v>4.8115615581164478E-3</v>
      </c>
      <c r="K47" s="25">
        <f t="shared" si="8"/>
        <v>4.8115615581164475</v>
      </c>
    </row>
    <row r="48" spans="1:11" x14ac:dyDescent="0.25">
      <c r="A48" s="19" t="s">
        <v>84</v>
      </c>
      <c r="B48" s="19">
        <v>14282</v>
      </c>
      <c r="C48" s="20" t="s">
        <v>85</v>
      </c>
      <c r="D48" s="21">
        <v>0</v>
      </c>
      <c r="E48" s="13">
        <v>4495.5</v>
      </c>
      <c r="F48" s="22">
        <f t="shared" si="5"/>
        <v>1123.875</v>
      </c>
      <c r="G48" s="22">
        <f t="shared" si="6"/>
        <v>9.8235046934522425E-4</v>
      </c>
      <c r="H48" s="23">
        <v>15.196103668066719</v>
      </c>
      <c r="I48" s="34">
        <f t="shared" si="4"/>
        <v>20.945676707378873</v>
      </c>
      <c r="J48" s="24">
        <f t="shared" si="7"/>
        <v>9.8235046934522425E-4</v>
      </c>
      <c r="K48" s="25">
        <f t="shared" si="8"/>
        <v>0.9823504693452243</v>
      </c>
    </row>
    <row r="49" spans="1:11" x14ac:dyDescent="0.25">
      <c r="A49" s="19" t="s">
        <v>86</v>
      </c>
      <c r="B49" s="19">
        <v>14765</v>
      </c>
      <c r="C49" s="20" t="s">
        <v>87</v>
      </c>
      <c r="D49" s="21">
        <v>200.5</v>
      </c>
      <c r="E49" s="13">
        <v>38828.5</v>
      </c>
      <c r="F49" s="22">
        <f t="shared" si="5"/>
        <v>9857.5</v>
      </c>
      <c r="G49" s="22">
        <f t="shared" si="6"/>
        <v>8.616189301808963E-3</v>
      </c>
      <c r="H49" s="23">
        <v>149.04584998513872</v>
      </c>
      <c r="I49" s="34">
        <f t="shared" si="4"/>
        <v>183.71438829317071</v>
      </c>
      <c r="J49" s="24">
        <f t="shared" si="7"/>
        <v>8.616189301808963E-3</v>
      </c>
      <c r="K49" s="25">
        <f t="shared" si="8"/>
        <v>8.6161893018089621</v>
      </c>
    </row>
    <row r="50" spans="1:11" x14ac:dyDescent="0.25">
      <c r="A50" s="19" t="s">
        <v>88</v>
      </c>
      <c r="B50" s="19">
        <v>14264</v>
      </c>
      <c r="C50" s="20" t="s">
        <v>89</v>
      </c>
      <c r="D50" s="21">
        <v>1083.5</v>
      </c>
      <c r="E50" s="13">
        <v>55695</v>
      </c>
      <c r="F50" s="22">
        <f t="shared" si="5"/>
        <v>14736.375</v>
      </c>
      <c r="G50" s="22">
        <f t="shared" si="6"/>
        <v>1.2880689487440533E-2</v>
      </c>
      <c r="H50" s="23">
        <v>227.19374065416906</v>
      </c>
      <c r="I50" s="34">
        <f t="shared" si="4"/>
        <v>274.64206125120705</v>
      </c>
      <c r="J50" s="24">
        <f t="shared" si="7"/>
        <v>1.2880689487440533E-2</v>
      </c>
      <c r="K50" s="25">
        <f t="shared" si="8"/>
        <v>12.880689487440533</v>
      </c>
    </row>
    <row r="51" spans="1:11" x14ac:dyDescent="0.25">
      <c r="A51" s="19" t="s">
        <v>91</v>
      </c>
      <c r="B51" s="19">
        <v>14300</v>
      </c>
      <c r="C51" s="20" t="s">
        <v>92</v>
      </c>
      <c r="D51" s="21">
        <v>126</v>
      </c>
      <c r="E51" s="13">
        <v>30057</v>
      </c>
      <c r="F51" s="22">
        <f t="shared" si="5"/>
        <v>7608.75</v>
      </c>
      <c r="G51" s="22">
        <f t="shared" si="6"/>
        <v>6.6506142886268264E-3</v>
      </c>
      <c r="H51" s="23">
        <v>113.03472021684553</v>
      </c>
      <c r="I51" s="34">
        <f t="shared" si="4"/>
        <v>141.80439786210118</v>
      </c>
      <c r="J51" s="24">
        <f t="shared" si="7"/>
        <v>6.6506142886268264E-3</v>
      </c>
      <c r="K51" s="25">
        <f t="shared" si="8"/>
        <v>6.6506142886268265</v>
      </c>
    </row>
    <row r="52" spans="1:11" x14ac:dyDescent="0.25">
      <c r="A52" s="19" t="s">
        <v>93</v>
      </c>
      <c r="B52" s="19">
        <v>14305</v>
      </c>
      <c r="C52" s="20" t="s">
        <v>94</v>
      </c>
      <c r="D52" s="21">
        <v>1177.5</v>
      </c>
      <c r="E52" s="13">
        <v>105860.5</v>
      </c>
      <c r="F52" s="22">
        <f t="shared" si="5"/>
        <v>27348.25</v>
      </c>
      <c r="G52" s="22">
        <f t="shared" si="6"/>
        <v>2.3904407717291094E-2</v>
      </c>
      <c r="H52" s="23">
        <v>387.5947649991129</v>
      </c>
      <c r="I52" s="34">
        <f t="shared" si="4"/>
        <v>509.68978134808071</v>
      </c>
      <c r="J52" s="24">
        <f t="shared" si="7"/>
        <v>2.3904407717291094E-2</v>
      </c>
      <c r="K52" s="25">
        <f t="shared" si="8"/>
        <v>23.904407717291093</v>
      </c>
    </row>
    <row r="53" spans="1:11" x14ac:dyDescent="0.25">
      <c r="A53" s="19" t="s">
        <v>95</v>
      </c>
      <c r="B53" s="19">
        <v>14309</v>
      </c>
      <c r="C53" s="20" t="s">
        <v>96</v>
      </c>
      <c r="D53" s="21">
        <v>2499.5</v>
      </c>
      <c r="E53" s="13">
        <v>287949</v>
      </c>
      <c r="F53" s="22">
        <f t="shared" si="5"/>
        <v>73861.875</v>
      </c>
      <c r="G53" s="22">
        <f t="shared" si="6"/>
        <v>6.4560780845706406E-2</v>
      </c>
      <c r="H53" s="23">
        <v>1015.3526925764646</v>
      </c>
      <c r="I53" s="34">
        <f t="shared" si="4"/>
        <v>1376.5649691921519</v>
      </c>
      <c r="J53" s="24">
        <f t="shared" si="7"/>
        <v>6.4560780845706406E-2</v>
      </c>
      <c r="K53" s="25">
        <f t="shared" si="8"/>
        <v>64.560780845706404</v>
      </c>
    </row>
    <row r="54" spans="1:11" x14ac:dyDescent="0.25">
      <c r="A54" s="19" t="s">
        <v>97</v>
      </c>
      <c r="B54" s="19">
        <v>14320</v>
      </c>
      <c r="C54" s="20" t="s">
        <v>98</v>
      </c>
      <c r="D54" s="21">
        <v>2745.5</v>
      </c>
      <c r="E54" s="13">
        <v>200390</v>
      </c>
      <c r="F54" s="22">
        <f t="shared" si="5"/>
        <v>52156.625</v>
      </c>
      <c r="G54" s="22">
        <f t="shared" si="6"/>
        <v>4.5588775485007546E-2</v>
      </c>
      <c r="H54" s="23">
        <v>786.24428927618305</v>
      </c>
      <c r="I54" s="34">
        <f t="shared" si="4"/>
        <v>972.04387089133093</v>
      </c>
      <c r="J54" s="24">
        <f t="shared" si="7"/>
        <v>4.5588775485007546E-2</v>
      </c>
      <c r="K54" s="25">
        <f t="shared" si="8"/>
        <v>45.588775485007545</v>
      </c>
    </row>
    <row r="55" spans="1:11" x14ac:dyDescent="0.25">
      <c r="A55" s="19" t="s">
        <v>99</v>
      </c>
      <c r="B55" s="19">
        <v>14331</v>
      </c>
      <c r="C55" s="20" t="s">
        <v>100</v>
      </c>
      <c r="D55" s="21">
        <v>1738</v>
      </c>
      <c r="E55" s="13">
        <v>122354</v>
      </c>
      <c r="F55" s="22">
        <f t="shared" si="5"/>
        <v>31892</v>
      </c>
      <c r="G55" s="22">
        <f t="shared" si="6"/>
        <v>2.7875983688895909E-2</v>
      </c>
      <c r="H55" s="23">
        <v>491.99222927905203</v>
      </c>
      <c r="I55" s="34">
        <f t="shared" si="4"/>
        <v>594.37172421463856</v>
      </c>
      <c r="J55" s="24">
        <f t="shared" si="7"/>
        <v>2.7875983688895909E-2</v>
      </c>
      <c r="K55" s="25">
        <f t="shared" si="8"/>
        <v>27.875983688895911</v>
      </c>
    </row>
    <row r="56" spans="1:11" x14ac:dyDescent="0.25">
      <c r="A56" s="19" t="s">
        <v>101</v>
      </c>
      <c r="B56" s="19">
        <v>14768</v>
      </c>
      <c r="C56" s="20" t="s">
        <v>102</v>
      </c>
      <c r="D56" s="21">
        <v>3.5</v>
      </c>
      <c r="E56" s="13">
        <v>7049</v>
      </c>
      <c r="F56" s="22">
        <f t="shared" si="5"/>
        <v>1764.875</v>
      </c>
      <c r="G56" s="22">
        <f t="shared" si="6"/>
        <v>1.5426322185168747E-3</v>
      </c>
      <c r="H56" s="23">
        <v>30.923413403607011</v>
      </c>
      <c r="I56" s="34">
        <f t="shared" si="4"/>
        <v>32.892004163216804</v>
      </c>
      <c r="J56" s="24">
        <f t="shared" si="7"/>
        <v>1.5426322185168747E-3</v>
      </c>
      <c r="K56" s="25">
        <f t="shared" si="8"/>
        <v>1.5426322185168746</v>
      </c>
    </row>
    <row r="57" spans="1:11" s="6" customFormat="1" x14ac:dyDescent="0.25">
      <c r="A57" s="28"/>
      <c r="B57" s="28"/>
      <c r="C57" s="28" t="s">
        <v>103</v>
      </c>
      <c r="D57" s="29">
        <f>SUM(D3:D56)</f>
        <v>54462</v>
      </c>
      <c r="E57" s="30">
        <f t="shared" ref="E57:G57" si="9">SUM(E3:E56)</f>
        <v>4412883</v>
      </c>
      <c r="F57" s="28">
        <f t="shared" si="9"/>
        <v>1144067.25</v>
      </c>
      <c r="G57" s="32">
        <f t="shared" si="9"/>
        <v>0.99999999999999989</v>
      </c>
      <c r="H57" s="30">
        <f>SUM(H3:H56)</f>
        <v>17087</v>
      </c>
      <c r="I57" s="33">
        <f>SUM(I3:I56)</f>
        <v>21322</v>
      </c>
      <c r="J57" s="31">
        <f>SUM(J3:J56)</f>
        <v>0.99999999999999989</v>
      </c>
      <c r="K57" s="32">
        <f>SUM(K3:K56)</f>
        <v>999.99999999999977</v>
      </c>
    </row>
    <row r="58" spans="1:11" x14ac:dyDescent="0.25">
      <c r="C58" s="8" t="s">
        <v>117</v>
      </c>
      <c r="D58"/>
      <c r="E58" s="4"/>
      <c r="I58" s="10"/>
    </row>
    <row r="59" spans="1:11" ht="14.45" customHeight="1" x14ac:dyDescent="0.25">
      <c r="D59"/>
      <c r="E59" s="4"/>
      <c r="I59" s="9"/>
    </row>
    <row r="60" spans="1:11" ht="14.45" customHeight="1" x14ac:dyDescent="0.25">
      <c r="C60" s="36" t="s">
        <v>120</v>
      </c>
      <c r="D60" s="37" t="s">
        <v>119</v>
      </c>
      <c r="E60" s="4"/>
    </row>
    <row r="61" spans="1:11" x14ac:dyDescent="0.25">
      <c r="C61" s="38"/>
      <c r="D61" s="39">
        <v>21322</v>
      </c>
    </row>
    <row r="62" spans="1:11" x14ac:dyDescent="0.25">
      <c r="D62"/>
    </row>
    <row r="63" spans="1:11" x14ac:dyDescent="0.25">
      <c r="D63" s="7"/>
    </row>
    <row r="64" spans="1:11" x14ac:dyDescent="0.25">
      <c r="D64" s="4"/>
    </row>
    <row r="65" spans="3:9" x14ac:dyDescent="0.25">
      <c r="D65" s="4"/>
    </row>
    <row r="67" spans="3:9" x14ac:dyDescent="0.25">
      <c r="E67" s="9"/>
      <c r="F67" s="9"/>
      <c r="G67" s="5"/>
      <c r="H67" s="5"/>
      <c r="I67" s="11"/>
    </row>
    <row r="71" spans="3:9" x14ac:dyDescent="0.25">
      <c r="C71"/>
      <c r="D71"/>
    </row>
  </sheetData>
  <sortState ref="A3:K56">
    <sortCondition ref="C3:C56"/>
  </sortState>
  <mergeCells count="1">
    <mergeCell ref="A1:K1"/>
  </mergeCells>
  <printOptions gridLines="1"/>
  <pageMargins left="0.3" right="0.3" top="0.5" bottom="0.25" header="0.3" footer="0.3"/>
  <pageSetup scale="61" fitToHeight="0" orientation="portrait" r:id="rId1"/>
  <headerFooter>
    <oddFooter>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selection activeCell="H17" sqref="H17"/>
    </sheetView>
  </sheetViews>
  <sheetFormatPr defaultRowHeight="15" x14ac:dyDescent="0.25"/>
  <cols>
    <col min="1" max="2" width="7.7109375" customWidth="1"/>
    <col min="3" max="3" width="30.7109375" style="40" customWidth="1"/>
    <col min="4" max="9" width="15.7109375" customWidth="1"/>
  </cols>
  <sheetData>
    <row r="1" spans="1:9" ht="60" customHeight="1" x14ac:dyDescent="0.25">
      <c r="A1" s="15" t="s">
        <v>113</v>
      </c>
      <c r="B1" s="15" t="s">
        <v>114</v>
      </c>
      <c r="C1" s="15" t="s">
        <v>115</v>
      </c>
      <c r="D1" s="15" t="s">
        <v>121</v>
      </c>
      <c r="E1" s="15" t="s">
        <v>122</v>
      </c>
      <c r="F1" s="15" t="s">
        <v>123</v>
      </c>
      <c r="G1" s="15" t="s">
        <v>124</v>
      </c>
      <c r="H1" s="43" t="s">
        <v>125</v>
      </c>
      <c r="I1" s="12" t="s">
        <v>126</v>
      </c>
    </row>
    <row r="2" spans="1:9" x14ac:dyDescent="0.25">
      <c r="A2" s="19" t="s">
        <v>0</v>
      </c>
      <c r="B2" s="19">
        <v>14026</v>
      </c>
      <c r="C2" s="27" t="s">
        <v>1</v>
      </c>
      <c r="D2" s="41">
        <v>217</v>
      </c>
      <c r="E2" s="9">
        <v>82</v>
      </c>
      <c r="F2" s="11">
        <v>37557</v>
      </c>
      <c r="G2" s="42">
        <v>37295</v>
      </c>
      <c r="H2" s="44">
        <f>AVERAGE(D2,E2)</f>
        <v>149.5</v>
      </c>
      <c r="I2" s="45">
        <f>AVERAGE(F2,G2)</f>
        <v>37426</v>
      </c>
    </row>
    <row r="3" spans="1:9" x14ac:dyDescent="0.25">
      <c r="A3" s="19" t="s">
        <v>2</v>
      </c>
      <c r="B3" s="19">
        <v>14027</v>
      </c>
      <c r="C3" s="27" t="s">
        <v>3</v>
      </c>
      <c r="D3" s="41">
        <v>43</v>
      </c>
      <c r="E3" s="9">
        <v>32</v>
      </c>
      <c r="F3" s="11">
        <v>8725</v>
      </c>
      <c r="G3" s="42">
        <v>9186</v>
      </c>
      <c r="H3" s="44">
        <f t="shared" ref="H3:H55" si="0">AVERAGE(D3,E3)</f>
        <v>37.5</v>
      </c>
      <c r="I3" s="45">
        <f t="shared" ref="I3:I55" si="1">AVERAGE(F3,G3)</f>
        <v>8955.5</v>
      </c>
    </row>
    <row r="4" spans="1:9" x14ac:dyDescent="0.25">
      <c r="A4" s="19" t="s">
        <v>4</v>
      </c>
      <c r="B4" s="19">
        <v>14247</v>
      </c>
      <c r="C4" s="27" t="s">
        <v>5</v>
      </c>
      <c r="D4" s="41">
        <v>36</v>
      </c>
      <c r="E4" s="9">
        <v>5</v>
      </c>
      <c r="F4" s="11">
        <v>18624</v>
      </c>
      <c r="G4" s="42">
        <v>13732</v>
      </c>
      <c r="H4" s="44">
        <f t="shared" si="0"/>
        <v>20.5</v>
      </c>
      <c r="I4" s="45">
        <f t="shared" si="1"/>
        <v>16178</v>
      </c>
    </row>
    <row r="5" spans="1:9" x14ac:dyDescent="0.25">
      <c r="A5" s="19" t="s">
        <v>7</v>
      </c>
      <c r="B5" s="19">
        <v>14047</v>
      </c>
      <c r="C5" s="27" t="s">
        <v>8</v>
      </c>
      <c r="D5" s="41">
        <v>127</v>
      </c>
      <c r="E5" s="9">
        <v>128</v>
      </c>
      <c r="F5" s="11">
        <v>20864</v>
      </c>
      <c r="G5" s="42">
        <v>34927</v>
      </c>
      <c r="H5" s="44">
        <f t="shared" si="0"/>
        <v>127.5</v>
      </c>
      <c r="I5" s="45">
        <f t="shared" si="1"/>
        <v>27895.5</v>
      </c>
    </row>
    <row r="6" spans="1:9" x14ac:dyDescent="0.25">
      <c r="A6" s="19" t="s">
        <v>9</v>
      </c>
      <c r="B6" s="19">
        <v>14053</v>
      </c>
      <c r="C6" s="27" t="s">
        <v>10</v>
      </c>
      <c r="D6" s="41">
        <v>159</v>
      </c>
      <c r="E6" s="9">
        <v>104</v>
      </c>
      <c r="F6" s="11">
        <v>31559</v>
      </c>
      <c r="G6" s="42">
        <v>15274</v>
      </c>
      <c r="H6" s="44">
        <f t="shared" si="0"/>
        <v>131.5</v>
      </c>
      <c r="I6" s="45">
        <f t="shared" si="1"/>
        <v>23416.5</v>
      </c>
    </row>
    <row r="7" spans="1:9" x14ac:dyDescent="0.25">
      <c r="A7" s="19" t="s">
        <v>11</v>
      </c>
      <c r="B7" s="19">
        <v>14062</v>
      </c>
      <c r="C7" s="27" t="s">
        <v>12</v>
      </c>
      <c r="D7" s="41">
        <v>56</v>
      </c>
      <c r="E7" s="9">
        <v>75</v>
      </c>
      <c r="F7" s="11">
        <v>29251</v>
      </c>
      <c r="G7" s="42">
        <v>36713</v>
      </c>
      <c r="H7" s="44">
        <f t="shared" si="0"/>
        <v>65.5</v>
      </c>
      <c r="I7" s="45">
        <f t="shared" si="1"/>
        <v>32982</v>
      </c>
    </row>
    <row r="8" spans="1:9" x14ac:dyDescent="0.25">
      <c r="A8" s="19" t="s">
        <v>13</v>
      </c>
      <c r="B8" s="19">
        <v>14070</v>
      </c>
      <c r="C8" s="27" t="s">
        <v>14</v>
      </c>
      <c r="D8" s="41">
        <v>1085</v>
      </c>
      <c r="E8" s="9">
        <v>37</v>
      </c>
      <c r="F8" s="11">
        <v>68420</v>
      </c>
      <c r="G8" s="42">
        <v>35023</v>
      </c>
      <c r="H8" s="44">
        <f t="shared" si="0"/>
        <v>561</v>
      </c>
      <c r="I8" s="45">
        <f t="shared" si="1"/>
        <v>51721.5</v>
      </c>
    </row>
    <row r="9" spans="1:9" x14ac:dyDescent="0.25">
      <c r="A9" s="19" t="s">
        <v>6</v>
      </c>
      <c r="B9" s="19">
        <v>14042</v>
      </c>
      <c r="C9" s="35" t="s">
        <v>110</v>
      </c>
      <c r="D9" s="41">
        <v>481</v>
      </c>
      <c r="E9" s="9">
        <v>884</v>
      </c>
      <c r="F9" s="11">
        <v>33655</v>
      </c>
      <c r="G9" s="42">
        <v>64732</v>
      </c>
      <c r="H9" s="44">
        <f t="shared" si="0"/>
        <v>682.5</v>
      </c>
      <c r="I9" s="45">
        <f t="shared" si="1"/>
        <v>49193.5</v>
      </c>
    </row>
    <row r="10" spans="1:9" x14ac:dyDescent="0.25">
      <c r="A10" s="19" t="s">
        <v>15</v>
      </c>
      <c r="B10" s="19">
        <v>14219</v>
      </c>
      <c r="C10" s="27" t="s">
        <v>16</v>
      </c>
      <c r="D10" s="41">
        <v>958</v>
      </c>
      <c r="E10" s="9">
        <v>18</v>
      </c>
      <c r="F10" s="11">
        <v>18621</v>
      </c>
      <c r="G10" s="42">
        <v>18390</v>
      </c>
      <c r="H10" s="44">
        <f t="shared" si="0"/>
        <v>488</v>
      </c>
      <c r="I10" s="45">
        <f t="shared" si="1"/>
        <v>18505.5</v>
      </c>
    </row>
    <row r="11" spans="1:9" x14ac:dyDescent="0.25">
      <c r="A11" s="19" t="s">
        <v>17</v>
      </c>
      <c r="B11" s="19">
        <v>14086</v>
      </c>
      <c r="C11" s="27" t="s">
        <v>18</v>
      </c>
      <c r="D11" s="41">
        <v>312</v>
      </c>
      <c r="E11" s="9">
        <v>191</v>
      </c>
      <c r="F11" s="11">
        <v>31401</v>
      </c>
      <c r="G11" s="42">
        <v>38978</v>
      </c>
      <c r="H11" s="44">
        <f t="shared" si="0"/>
        <v>251.5</v>
      </c>
      <c r="I11" s="45">
        <f t="shared" si="1"/>
        <v>35189.5</v>
      </c>
    </row>
    <row r="12" spans="1:9" x14ac:dyDescent="0.25">
      <c r="A12" s="19" t="s">
        <v>19</v>
      </c>
      <c r="B12" s="19">
        <v>14766</v>
      </c>
      <c r="C12" s="27" t="s">
        <v>20</v>
      </c>
      <c r="D12" s="41">
        <v>215</v>
      </c>
      <c r="E12" s="9">
        <v>150</v>
      </c>
      <c r="F12" s="11">
        <v>89437</v>
      </c>
      <c r="G12" s="42">
        <v>78773</v>
      </c>
      <c r="H12" s="44">
        <f t="shared" si="0"/>
        <v>182.5</v>
      </c>
      <c r="I12" s="45">
        <f t="shared" si="1"/>
        <v>84105</v>
      </c>
    </row>
    <row r="13" spans="1:9" x14ac:dyDescent="0.25">
      <c r="A13" s="19" t="s">
        <v>21</v>
      </c>
      <c r="B13" s="19">
        <v>14096</v>
      </c>
      <c r="C13" s="27" t="s">
        <v>22</v>
      </c>
      <c r="D13" s="41">
        <v>202</v>
      </c>
      <c r="E13" s="9">
        <v>43</v>
      </c>
      <c r="F13" s="11">
        <v>29395</v>
      </c>
      <c r="G13" s="42">
        <v>28659</v>
      </c>
      <c r="H13" s="44">
        <f t="shared" si="0"/>
        <v>122.5</v>
      </c>
      <c r="I13" s="45">
        <f t="shared" si="1"/>
        <v>29027</v>
      </c>
    </row>
    <row r="14" spans="1:9" x14ac:dyDescent="0.25">
      <c r="A14" s="19" t="s">
        <v>23</v>
      </c>
      <c r="B14" s="19">
        <v>14097</v>
      </c>
      <c r="C14" s="27" t="s">
        <v>24</v>
      </c>
      <c r="D14" s="41">
        <v>1606</v>
      </c>
      <c r="E14" s="9">
        <v>1146</v>
      </c>
      <c r="F14" s="11">
        <v>104956</v>
      </c>
      <c r="G14" s="42">
        <v>105074</v>
      </c>
      <c r="H14" s="44">
        <f t="shared" si="0"/>
        <v>1376</v>
      </c>
      <c r="I14" s="45">
        <f t="shared" si="1"/>
        <v>105015</v>
      </c>
    </row>
    <row r="15" spans="1:9" x14ac:dyDescent="0.25">
      <c r="A15" s="19" t="s">
        <v>25</v>
      </c>
      <c r="B15" s="19">
        <v>14398</v>
      </c>
      <c r="C15" s="27" t="s">
        <v>26</v>
      </c>
      <c r="D15" s="41">
        <v>1216</v>
      </c>
      <c r="E15" s="9">
        <v>468</v>
      </c>
      <c r="F15" s="11">
        <v>85645</v>
      </c>
      <c r="G15" s="42">
        <v>93567</v>
      </c>
      <c r="H15" s="44">
        <f t="shared" si="0"/>
        <v>842</v>
      </c>
      <c r="I15" s="45">
        <f t="shared" si="1"/>
        <v>89606</v>
      </c>
    </row>
    <row r="16" spans="1:9" x14ac:dyDescent="0.25">
      <c r="A16" s="19" t="s">
        <v>52</v>
      </c>
      <c r="B16" s="19">
        <v>14190</v>
      </c>
      <c r="C16" s="35" t="s">
        <v>111</v>
      </c>
      <c r="D16" s="41">
        <v>2319</v>
      </c>
      <c r="E16" s="9">
        <v>1031</v>
      </c>
      <c r="F16" s="11">
        <v>185696</v>
      </c>
      <c r="G16" s="42">
        <v>177471</v>
      </c>
      <c r="H16" s="44">
        <f t="shared" si="0"/>
        <v>1675</v>
      </c>
      <c r="I16" s="45">
        <f t="shared" si="1"/>
        <v>181583.5</v>
      </c>
    </row>
    <row r="17" spans="1:9" x14ac:dyDescent="0.25">
      <c r="A17" s="19" t="s">
        <v>27</v>
      </c>
      <c r="B17" s="19">
        <v>150628</v>
      </c>
      <c r="C17" s="27" t="s">
        <v>28</v>
      </c>
      <c r="D17" s="41">
        <v>2871</v>
      </c>
      <c r="E17" s="9">
        <v>1831</v>
      </c>
      <c r="F17" s="11">
        <v>179235</v>
      </c>
      <c r="G17" s="42">
        <v>182405</v>
      </c>
      <c r="H17" s="44">
        <f t="shared" si="0"/>
        <v>2351</v>
      </c>
      <c r="I17" s="45">
        <f t="shared" si="1"/>
        <v>180820</v>
      </c>
    </row>
    <row r="18" spans="1:9" x14ac:dyDescent="0.25">
      <c r="A18" s="19" t="s">
        <v>90</v>
      </c>
      <c r="B18" s="19">
        <v>14284</v>
      </c>
      <c r="C18" s="35" t="s">
        <v>112</v>
      </c>
      <c r="D18" s="41">
        <v>808</v>
      </c>
      <c r="E18" s="9">
        <v>251</v>
      </c>
      <c r="F18" s="11">
        <v>33580</v>
      </c>
      <c r="G18" s="42">
        <v>37200</v>
      </c>
      <c r="H18" s="44">
        <f t="shared" si="0"/>
        <v>529.5</v>
      </c>
      <c r="I18" s="45">
        <f t="shared" si="1"/>
        <v>35390</v>
      </c>
    </row>
    <row r="19" spans="1:9" x14ac:dyDescent="0.25">
      <c r="A19" s="26" t="s">
        <v>29</v>
      </c>
      <c r="B19" s="26">
        <v>14269</v>
      </c>
      <c r="C19" s="27" t="s">
        <v>30</v>
      </c>
      <c r="D19" s="41">
        <v>11</v>
      </c>
      <c r="E19" s="9">
        <v>5</v>
      </c>
      <c r="F19" s="11">
        <v>24122</v>
      </c>
      <c r="G19" s="42">
        <v>16004</v>
      </c>
      <c r="H19" s="44">
        <f t="shared" si="0"/>
        <v>8</v>
      </c>
      <c r="I19" s="45">
        <f t="shared" si="1"/>
        <v>20063</v>
      </c>
    </row>
    <row r="20" spans="1:9" x14ac:dyDescent="0.25">
      <c r="A20" s="19" t="s">
        <v>31</v>
      </c>
      <c r="B20" s="19">
        <v>14069</v>
      </c>
      <c r="C20" s="27" t="s">
        <v>32</v>
      </c>
      <c r="D20" s="41">
        <v>21</v>
      </c>
      <c r="E20" s="9">
        <v>22</v>
      </c>
      <c r="F20" s="11">
        <v>6661</v>
      </c>
      <c r="G20" s="42">
        <v>7053</v>
      </c>
      <c r="H20" s="44">
        <f t="shared" si="0"/>
        <v>21.5</v>
      </c>
      <c r="I20" s="45">
        <f t="shared" si="1"/>
        <v>6857</v>
      </c>
    </row>
    <row r="21" spans="1:9" x14ac:dyDescent="0.25">
      <c r="A21" s="19" t="s">
        <v>33</v>
      </c>
      <c r="B21" s="19">
        <v>14352</v>
      </c>
      <c r="C21" s="27" t="s">
        <v>34</v>
      </c>
      <c r="D21" s="41">
        <v>204</v>
      </c>
      <c r="E21" s="9">
        <v>112</v>
      </c>
      <c r="F21" s="11">
        <v>38331</v>
      </c>
      <c r="G21" s="42">
        <v>48410</v>
      </c>
      <c r="H21" s="44">
        <f t="shared" si="0"/>
        <v>158</v>
      </c>
      <c r="I21" s="45">
        <f t="shared" si="1"/>
        <v>43370.5</v>
      </c>
    </row>
    <row r="22" spans="1:9" x14ac:dyDescent="0.25">
      <c r="A22" s="19" t="s">
        <v>35</v>
      </c>
      <c r="B22" s="19">
        <v>14254</v>
      </c>
      <c r="C22" s="27" t="s">
        <v>104</v>
      </c>
      <c r="D22" s="41">
        <v>15</v>
      </c>
      <c r="E22" s="9">
        <v>5</v>
      </c>
      <c r="F22" s="11">
        <v>19918</v>
      </c>
      <c r="G22" s="42">
        <v>19308</v>
      </c>
      <c r="H22" s="44">
        <f t="shared" si="0"/>
        <v>10</v>
      </c>
      <c r="I22" s="45">
        <f t="shared" si="1"/>
        <v>19613</v>
      </c>
    </row>
    <row r="23" spans="1:9" x14ac:dyDescent="0.25">
      <c r="A23" s="19" t="s">
        <v>36</v>
      </c>
      <c r="B23" s="19">
        <v>14767</v>
      </c>
      <c r="C23" s="27" t="s">
        <v>37</v>
      </c>
      <c r="D23" s="41">
        <v>139</v>
      </c>
      <c r="E23" s="9">
        <v>2</v>
      </c>
      <c r="F23" s="11">
        <v>2534</v>
      </c>
      <c r="G23" s="42">
        <v>5260</v>
      </c>
      <c r="H23" s="44">
        <f t="shared" si="0"/>
        <v>70.5</v>
      </c>
      <c r="I23" s="45">
        <f t="shared" si="1"/>
        <v>3897</v>
      </c>
    </row>
    <row r="24" spans="1:9" x14ac:dyDescent="0.25">
      <c r="A24" s="19" t="s">
        <v>38</v>
      </c>
      <c r="B24" s="19">
        <v>14037</v>
      </c>
      <c r="C24" s="27" t="s">
        <v>39</v>
      </c>
      <c r="D24" s="41">
        <v>10</v>
      </c>
      <c r="E24" s="9">
        <v>1</v>
      </c>
      <c r="F24" s="11">
        <v>5110</v>
      </c>
      <c r="G24" s="42">
        <v>4643</v>
      </c>
      <c r="H24" s="44">
        <f t="shared" si="0"/>
        <v>5.5</v>
      </c>
      <c r="I24" s="45">
        <f t="shared" si="1"/>
        <v>4876.5</v>
      </c>
    </row>
    <row r="25" spans="1:9" x14ac:dyDescent="0.25">
      <c r="A25" s="19" t="s">
        <v>40</v>
      </c>
      <c r="B25" s="19">
        <v>14404</v>
      </c>
      <c r="C25" s="27" t="s">
        <v>41</v>
      </c>
      <c r="D25" s="41">
        <v>465</v>
      </c>
      <c r="E25" s="9">
        <v>41</v>
      </c>
      <c r="F25" s="11">
        <v>21260</v>
      </c>
      <c r="G25" s="42">
        <v>16247</v>
      </c>
      <c r="H25" s="44">
        <f t="shared" si="0"/>
        <v>253</v>
      </c>
      <c r="I25" s="45">
        <f t="shared" si="1"/>
        <v>18753.5</v>
      </c>
    </row>
    <row r="26" spans="1:9" x14ac:dyDescent="0.25">
      <c r="A26" s="19" t="s">
        <v>42</v>
      </c>
      <c r="B26" s="19">
        <v>14321</v>
      </c>
      <c r="C26" s="27" t="s">
        <v>43</v>
      </c>
      <c r="D26" s="41">
        <v>19</v>
      </c>
      <c r="E26" s="9">
        <v>2</v>
      </c>
      <c r="F26" s="11">
        <v>4566</v>
      </c>
      <c r="G26" s="42">
        <v>5657</v>
      </c>
      <c r="H26" s="44">
        <f t="shared" si="0"/>
        <v>10.5</v>
      </c>
      <c r="I26" s="45">
        <f t="shared" si="1"/>
        <v>5111.5</v>
      </c>
    </row>
    <row r="27" spans="1:9" x14ac:dyDescent="0.25">
      <c r="A27" s="19" t="s">
        <v>44</v>
      </c>
      <c r="B27" s="19">
        <v>14032</v>
      </c>
      <c r="C27" s="27" t="s">
        <v>45</v>
      </c>
      <c r="D27" s="41">
        <v>240</v>
      </c>
      <c r="E27" s="9">
        <v>97</v>
      </c>
      <c r="F27" s="11">
        <v>4341</v>
      </c>
      <c r="G27" s="42">
        <v>6326</v>
      </c>
      <c r="H27" s="44">
        <f t="shared" si="0"/>
        <v>168.5</v>
      </c>
      <c r="I27" s="45">
        <f t="shared" si="1"/>
        <v>5333.5</v>
      </c>
    </row>
    <row r="28" spans="1:9" x14ac:dyDescent="0.25">
      <c r="A28" s="19" t="s">
        <v>46</v>
      </c>
      <c r="B28" s="19">
        <v>14376</v>
      </c>
      <c r="C28" s="27" t="s">
        <v>47</v>
      </c>
      <c r="D28" s="41">
        <v>314</v>
      </c>
      <c r="E28" s="9">
        <v>251</v>
      </c>
      <c r="F28" s="11">
        <v>35345</v>
      </c>
      <c r="G28" s="42">
        <v>37922</v>
      </c>
      <c r="H28" s="44">
        <f t="shared" si="0"/>
        <v>282.5</v>
      </c>
      <c r="I28" s="45">
        <f t="shared" si="1"/>
        <v>36633.5</v>
      </c>
    </row>
    <row r="29" spans="1:9" x14ac:dyDescent="0.25">
      <c r="A29" s="19" t="s">
        <v>48</v>
      </c>
      <c r="B29" s="19">
        <v>14184</v>
      </c>
      <c r="C29" s="27" t="s">
        <v>49</v>
      </c>
      <c r="D29" s="41">
        <v>22633</v>
      </c>
      <c r="E29" s="9">
        <v>14987</v>
      </c>
      <c r="F29" s="11">
        <v>1275657</v>
      </c>
      <c r="G29" s="42">
        <v>1127437</v>
      </c>
      <c r="H29" s="44">
        <f t="shared" si="0"/>
        <v>18810</v>
      </c>
      <c r="I29" s="45">
        <f t="shared" si="1"/>
        <v>1201547</v>
      </c>
    </row>
    <row r="30" spans="1:9" x14ac:dyDescent="0.25">
      <c r="A30" s="19" t="s">
        <v>50</v>
      </c>
      <c r="B30" s="19">
        <v>14189</v>
      </c>
      <c r="C30" s="27" t="s">
        <v>51</v>
      </c>
      <c r="D30" s="41">
        <v>153</v>
      </c>
      <c r="E30" s="9">
        <v>209</v>
      </c>
      <c r="F30" s="11">
        <v>24001</v>
      </c>
      <c r="G30" s="42">
        <v>22774</v>
      </c>
      <c r="H30" s="44">
        <f t="shared" si="0"/>
        <v>181</v>
      </c>
      <c r="I30" s="45">
        <f t="shared" si="1"/>
        <v>23387.5</v>
      </c>
    </row>
    <row r="31" spans="1:9" x14ac:dyDescent="0.25">
      <c r="A31" s="19" t="s">
        <v>53</v>
      </c>
      <c r="B31" s="19">
        <v>14193</v>
      </c>
      <c r="C31" s="27" t="s">
        <v>54</v>
      </c>
      <c r="D31" s="41">
        <v>761</v>
      </c>
      <c r="E31" s="9">
        <v>547</v>
      </c>
      <c r="F31" s="11">
        <v>10672</v>
      </c>
      <c r="G31" s="42">
        <v>16604</v>
      </c>
      <c r="H31" s="44">
        <f t="shared" si="0"/>
        <v>654</v>
      </c>
      <c r="I31" s="45">
        <f t="shared" si="1"/>
        <v>13638</v>
      </c>
    </row>
    <row r="32" spans="1:9" x14ac:dyDescent="0.25">
      <c r="A32" s="19" t="s">
        <v>55</v>
      </c>
      <c r="B32" s="19">
        <v>14353</v>
      </c>
      <c r="C32" s="27" t="s">
        <v>56</v>
      </c>
      <c r="D32" s="41">
        <v>1954</v>
      </c>
      <c r="E32" s="9">
        <v>963</v>
      </c>
      <c r="F32" s="11">
        <v>145776</v>
      </c>
      <c r="G32" s="42">
        <v>166584</v>
      </c>
      <c r="H32" s="44">
        <f t="shared" si="0"/>
        <v>1458.5</v>
      </c>
      <c r="I32" s="45">
        <f t="shared" si="1"/>
        <v>156180</v>
      </c>
    </row>
    <row r="33" spans="1:9" x14ac:dyDescent="0.25">
      <c r="A33" s="19" t="s">
        <v>57</v>
      </c>
      <c r="B33" s="19">
        <v>14201</v>
      </c>
      <c r="C33" s="27" t="s">
        <v>58</v>
      </c>
      <c r="D33" s="41">
        <v>5103</v>
      </c>
      <c r="E33" s="9">
        <v>3663</v>
      </c>
      <c r="F33" s="11">
        <v>261899</v>
      </c>
      <c r="G33" s="42">
        <v>255879</v>
      </c>
      <c r="H33" s="44">
        <f t="shared" si="0"/>
        <v>4383</v>
      </c>
      <c r="I33" s="45">
        <f t="shared" si="1"/>
        <v>258889</v>
      </c>
    </row>
    <row r="34" spans="1:9" x14ac:dyDescent="0.25">
      <c r="A34" s="19" t="s">
        <v>59</v>
      </c>
      <c r="B34" s="19">
        <v>14208</v>
      </c>
      <c r="C34" s="27" t="s">
        <v>60</v>
      </c>
      <c r="D34" s="41">
        <v>1516</v>
      </c>
      <c r="E34" s="9">
        <v>776</v>
      </c>
      <c r="F34" s="11">
        <v>56415</v>
      </c>
      <c r="G34" s="42">
        <v>56911</v>
      </c>
      <c r="H34" s="44">
        <f t="shared" si="0"/>
        <v>1146</v>
      </c>
      <c r="I34" s="45">
        <f t="shared" si="1"/>
        <v>56663</v>
      </c>
    </row>
    <row r="35" spans="1:9" x14ac:dyDescent="0.25">
      <c r="A35" s="19" t="s">
        <v>61</v>
      </c>
      <c r="B35" s="19">
        <v>14209</v>
      </c>
      <c r="C35" s="27" t="s">
        <v>62</v>
      </c>
      <c r="D35" s="41">
        <v>2681</v>
      </c>
      <c r="E35" s="9">
        <v>1668</v>
      </c>
      <c r="F35" s="11">
        <v>108925</v>
      </c>
      <c r="G35" s="42">
        <v>104835</v>
      </c>
      <c r="H35" s="44">
        <f t="shared" si="0"/>
        <v>2174.5</v>
      </c>
      <c r="I35" s="45">
        <f t="shared" si="1"/>
        <v>106880</v>
      </c>
    </row>
    <row r="36" spans="1:9" x14ac:dyDescent="0.25">
      <c r="A36" s="19" t="s">
        <v>63</v>
      </c>
      <c r="B36" s="19">
        <v>14212</v>
      </c>
      <c r="C36" s="27" t="s">
        <v>64</v>
      </c>
      <c r="D36" s="41">
        <v>48</v>
      </c>
      <c r="E36" s="9">
        <v>18</v>
      </c>
      <c r="F36" s="11">
        <v>20751</v>
      </c>
      <c r="G36" s="42">
        <v>21399</v>
      </c>
      <c r="H36" s="44">
        <f t="shared" si="0"/>
        <v>33</v>
      </c>
      <c r="I36" s="45">
        <f t="shared" si="1"/>
        <v>21075</v>
      </c>
    </row>
    <row r="37" spans="1:9" x14ac:dyDescent="0.25">
      <c r="A37" s="19" t="s">
        <v>65</v>
      </c>
      <c r="B37" s="19">
        <v>14213</v>
      </c>
      <c r="C37" s="27" t="s">
        <v>66</v>
      </c>
      <c r="D37" s="41">
        <v>1073</v>
      </c>
      <c r="E37" s="9">
        <v>546</v>
      </c>
      <c r="F37" s="11">
        <v>86250</v>
      </c>
      <c r="G37" s="42">
        <v>87547</v>
      </c>
      <c r="H37" s="44">
        <f t="shared" si="0"/>
        <v>809.5</v>
      </c>
      <c r="I37" s="45">
        <f t="shared" si="1"/>
        <v>86898.5</v>
      </c>
    </row>
    <row r="38" spans="1:9" x14ac:dyDescent="0.25">
      <c r="A38" s="19" t="s">
        <v>67</v>
      </c>
      <c r="B38" s="19">
        <v>14222</v>
      </c>
      <c r="C38" s="27" t="s">
        <v>68</v>
      </c>
      <c r="D38" s="41">
        <v>372</v>
      </c>
      <c r="E38" s="9">
        <v>232</v>
      </c>
      <c r="F38" s="11">
        <v>30833</v>
      </c>
      <c r="G38" s="42">
        <v>27493</v>
      </c>
      <c r="H38" s="44">
        <f t="shared" si="0"/>
        <v>302</v>
      </c>
      <c r="I38" s="45">
        <f t="shared" si="1"/>
        <v>29163</v>
      </c>
    </row>
    <row r="39" spans="1:9" x14ac:dyDescent="0.25">
      <c r="A39" s="19" t="s">
        <v>69</v>
      </c>
      <c r="B39" s="19">
        <v>14228</v>
      </c>
      <c r="C39" s="27" t="s">
        <v>70</v>
      </c>
      <c r="D39" s="41"/>
      <c r="E39" s="9">
        <v>1</v>
      </c>
      <c r="F39" s="11">
        <v>7342</v>
      </c>
      <c r="G39" s="42">
        <v>9348</v>
      </c>
      <c r="H39" s="44">
        <f t="shared" si="0"/>
        <v>1</v>
      </c>
      <c r="I39" s="45">
        <f t="shared" si="1"/>
        <v>8345</v>
      </c>
    </row>
    <row r="40" spans="1:9" x14ac:dyDescent="0.25">
      <c r="A40" s="19" t="s">
        <v>71</v>
      </c>
      <c r="B40" s="19">
        <v>14239</v>
      </c>
      <c r="C40" s="27" t="s">
        <v>72</v>
      </c>
      <c r="D40" s="41">
        <v>954</v>
      </c>
      <c r="E40" s="9">
        <v>640</v>
      </c>
      <c r="F40" s="11">
        <v>104901</v>
      </c>
      <c r="G40" s="42">
        <v>102535</v>
      </c>
      <c r="H40" s="44">
        <f t="shared" si="0"/>
        <v>797</v>
      </c>
      <c r="I40" s="45">
        <f t="shared" si="1"/>
        <v>103718</v>
      </c>
    </row>
    <row r="41" spans="1:9" x14ac:dyDescent="0.25">
      <c r="A41" s="19" t="s">
        <v>73</v>
      </c>
      <c r="B41" s="19">
        <v>14381</v>
      </c>
      <c r="C41" s="27" t="s">
        <v>74</v>
      </c>
      <c r="D41" s="41">
        <v>37</v>
      </c>
      <c r="E41" s="9">
        <v>15</v>
      </c>
      <c r="F41" s="11">
        <v>10959</v>
      </c>
      <c r="G41" s="42">
        <v>7637</v>
      </c>
      <c r="H41" s="44">
        <f t="shared" si="0"/>
        <v>26</v>
      </c>
      <c r="I41" s="45">
        <f t="shared" si="1"/>
        <v>9298</v>
      </c>
    </row>
    <row r="42" spans="1:9" x14ac:dyDescent="0.25">
      <c r="A42" s="19" t="s">
        <v>118</v>
      </c>
      <c r="B42" s="19">
        <v>14304</v>
      </c>
      <c r="C42" s="27" t="s">
        <v>75</v>
      </c>
      <c r="D42" s="41">
        <v>2905</v>
      </c>
      <c r="E42" s="9">
        <v>1997</v>
      </c>
      <c r="F42" s="11">
        <v>122930</v>
      </c>
      <c r="G42" s="42">
        <v>111744</v>
      </c>
      <c r="H42" s="44">
        <f t="shared" si="0"/>
        <v>2451</v>
      </c>
      <c r="I42" s="45">
        <f t="shared" si="1"/>
        <v>117337</v>
      </c>
    </row>
    <row r="43" spans="1:9" x14ac:dyDescent="0.25">
      <c r="A43" s="19" t="s">
        <v>76</v>
      </c>
      <c r="B43" s="19">
        <v>14260</v>
      </c>
      <c r="C43" s="27" t="s">
        <v>77</v>
      </c>
      <c r="D43" s="41">
        <v>790</v>
      </c>
      <c r="E43" s="9">
        <v>344</v>
      </c>
      <c r="F43" s="11">
        <v>52318</v>
      </c>
      <c r="G43" s="42">
        <v>55702</v>
      </c>
      <c r="H43" s="44">
        <f t="shared" si="0"/>
        <v>567</v>
      </c>
      <c r="I43" s="45">
        <f t="shared" si="1"/>
        <v>54010</v>
      </c>
    </row>
    <row r="44" spans="1:9" x14ac:dyDescent="0.25">
      <c r="A44" s="19" t="s">
        <v>78</v>
      </c>
      <c r="B44" s="19">
        <v>14262</v>
      </c>
      <c r="C44" s="27" t="s">
        <v>79</v>
      </c>
      <c r="D44" s="41">
        <v>260</v>
      </c>
      <c r="E44" s="9">
        <v>163</v>
      </c>
      <c r="F44" s="11">
        <v>19065</v>
      </c>
      <c r="G44" s="42">
        <v>14917</v>
      </c>
      <c r="H44" s="44">
        <f t="shared" si="0"/>
        <v>211.5</v>
      </c>
      <c r="I44" s="45">
        <f t="shared" si="1"/>
        <v>16991</v>
      </c>
    </row>
    <row r="45" spans="1:9" x14ac:dyDescent="0.25">
      <c r="A45" s="19" t="s">
        <v>80</v>
      </c>
      <c r="B45" s="19">
        <v>14272</v>
      </c>
      <c r="C45" s="27" t="s">
        <v>81</v>
      </c>
      <c r="D45" s="41">
        <v>320</v>
      </c>
      <c r="E45" s="9">
        <v>192</v>
      </c>
      <c r="F45" s="11">
        <v>111406</v>
      </c>
      <c r="G45" s="42">
        <v>94160</v>
      </c>
      <c r="H45" s="44">
        <f t="shared" si="0"/>
        <v>256</v>
      </c>
      <c r="I45" s="45">
        <f t="shared" si="1"/>
        <v>102783</v>
      </c>
    </row>
    <row r="46" spans="1:9" x14ac:dyDescent="0.25">
      <c r="A46" s="19" t="s">
        <v>82</v>
      </c>
      <c r="B46" s="19">
        <v>14277</v>
      </c>
      <c r="C46" s="27" t="s">
        <v>83</v>
      </c>
      <c r="D46" s="41">
        <v>45</v>
      </c>
      <c r="E46" s="9">
        <v>46</v>
      </c>
      <c r="F46" s="11">
        <v>22621</v>
      </c>
      <c r="G46" s="42">
        <v>21144</v>
      </c>
      <c r="H46" s="44">
        <f t="shared" si="0"/>
        <v>45.5</v>
      </c>
      <c r="I46" s="45">
        <f t="shared" si="1"/>
        <v>21882.5</v>
      </c>
    </row>
    <row r="47" spans="1:9" x14ac:dyDescent="0.25">
      <c r="A47" s="19" t="s">
        <v>84</v>
      </c>
      <c r="B47" s="19">
        <v>14282</v>
      </c>
      <c r="C47" s="27" t="s">
        <v>85</v>
      </c>
      <c r="D47" s="41"/>
      <c r="E47" s="9">
        <v>0</v>
      </c>
      <c r="F47" s="11">
        <v>5061</v>
      </c>
      <c r="G47" s="42">
        <v>3930</v>
      </c>
      <c r="H47" s="44">
        <f t="shared" si="0"/>
        <v>0</v>
      </c>
      <c r="I47" s="45">
        <f t="shared" si="1"/>
        <v>4495.5</v>
      </c>
    </row>
    <row r="48" spans="1:9" x14ac:dyDescent="0.25">
      <c r="A48" s="19" t="s">
        <v>86</v>
      </c>
      <c r="B48" s="19">
        <v>14765</v>
      </c>
      <c r="C48" s="27" t="s">
        <v>87</v>
      </c>
      <c r="D48" s="41">
        <v>211</v>
      </c>
      <c r="E48" s="9">
        <v>190</v>
      </c>
      <c r="F48" s="11">
        <v>37536</v>
      </c>
      <c r="G48" s="42">
        <v>40121</v>
      </c>
      <c r="H48" s="44">
        <f t="shared" si="0"/>
        <v>200.5</v>
      </c>
      <c r="I48" s="45">
        <f t="shared" si="1"/>
        <v>38828.5</v>
      </c>
    </row>
    <row r="49" spans="1:9" x14ac:dyDescent="0.25">
      <c r="A49" s="19" t="s">
        <v>88</v>
      </c>
      <c r="B49" s="19">
        <v>14264</v>
      </c>
      <c r="C49" s="27" t="s">
        <v>89</v>
      </c>
      <c r="D49" s="41">
        <v>1181</v>
      </c>
      <c r="E49" s="9">
        <v>986</v>
      </c>
      <c r="F49" s="11">
        <v>58079</v>
      </c>
      <c r="G49" s="42">
        <v>53311</v>
      </c>
      <c r="H49" s="44">
        <f t="shared" si="0"/>
        <v>1083.5</v>
      </c>
      <c r="I49" s="45">
        <f t="shared" si="1"/>
        <v>55695</v>
      </c>
    </row>
    <row r="50" spans="1:9" x14ac:dyDescent="0.25">
      <c r="A50" s="19" t="s">
        <v>91</v>
      </c>
      <c r="B50" s="19">
        <v>14300</v>
      </c>
      <c r="C50" s="27" t="s">
        <v>92</v>
      </c>
      <c r="D50" s="41">
        <v>141</v>
      </c>
      <c r="E50" s="9">
        <v>111</v>
      </c>
      <c r="F50" s="11">
        <v>29324</v>
      </c>
      <c r="G50" s="42">
        <v>30790</v>
      </c>
      <c r="H50" s="44">
        <f t="shared" si="0"/>
        <v>126</v>
      </c>
      <c r="I50" s="45">
        <f t="shared" si="1"/>
        <v>30057</v>
      </c>
    </row>
    <row r="51" spans="1:9" x14ac:dyDescent="0.25">
      <c r="A51" s="19" t="s">
        <v>93</v>
      </c>
      <c r="B51" s="19">
        <v>14305</v>
      </c>
      <c r="C51" s="27" t="s">
        <v>94</v>
      </c>
      <c r="D51" s="41">
        <v>1311</v>
      </c>
      <c r="E51" s="9">
        <v>1044</v>
      </c>
      <c r="F51" s="11">
        <v>109573</v>
      </c>
      <c r="G51" s="42">
        <v>102148</v>
      </c>
      <c r="H51" s="44">
        <f t="shared" si="0"/>
        <v>1177.5</v>
      </c>
      <c r="I51" s="45">
        <f t="shared" si="1"/>
        <v>105860.5</v>
      </c>
    </row>
    <row r="52" spans="1:9" x14ac:dyDescent="0.25">
      <c r="A52" s="19" t="s">
        <v>95</v>
      </c>
      <c r="B52" s="19">
        <v>14309</v>
      </c>
      <c r="C52" s="27" t="s">
        <v>96</v>
      </c>
      <c r="D52" s="41">
        <v>2714</v>
      </c>
      <c r="E52" s="9">
        <v>2285</v>
      </c>
      <c r="F52" s="11">
        <v>281666</v>
      </c>
      <c r="G52" s="42">
        <v>294232</v>
      </c>
      <c r="H52" s="44">
        <f t="shared" si="0"/>
        <v>2499.5</v>
      </c>
      <c r="I52" s="45">
        <f t="shared" si="1"/>
        <v>287949</v>
      </c>
    </row>
    <row r="53" spans="1:9" x14ac:dyDescent="0.25">
      <c r="A53" s="19" t="s">
        <v>97</v>
      </c>
      <c r="B53" s="19">
        <v>14320</v>
      </c>
      <c r="C53" s="27" t="s">
        <v>98</v>
      </c>
      <c r="D53" s="41">
        <v>3458</v>
      </c>
      <c r="E53" s="9">
        <v>2033</v>
      </c>
      <c r="F53" s="11">
        <v>202633</v>
      </c>
      <c r="G53" s="42">
        <v>198147</v>
      </c>
      <c r="H53" s="44">
        <f t="shared" si="0"/>
        <v>2745.5</v>
      </c>
      <c r="I53" s="45">
        <f t="shared" si="1"/>
        <v>200390</v>
      </c>
    </row>
    <row r="54" spans="1:9" x14ac:dyDescent="0.25">
      <c r="A54" s="19" t="s">
        <v>99</v>
      </c>
      <c r="B54" s="19">
        <v>14331</v>
      </c>
      <c r="C54" s="27" t="s">
        <v>100</v>
      </c>
      <c r="D54" s="41">
        <v>2086</v>
      </c>
      <c r="E54" s="9">
        <v>1390</v>
      </c>
      <c r="F54" s="11">
        <v>115453</v>
      </c>
      <c r="G54" s="42">
        <v>129255</v>
      </c>
      <c r="H54" s="44">
        <f t="shared" si="0"/>
        <v>1738</v>
      </c>
      <c r="I54" s="45">
        <f t="shared" si="1"/>
        <v>122354</v>
      </c>
    </row>
    <row r="55" spans="1:9" x14ac:dyDescent="0.25">
      <c r="A55" s="19" t="s">
        <v>101</v>
      </c>
      <c r="B55" s="19">
        <v>14768</v>
      </c>
      <c r="C55" s="27" t="s">
        <v>102</v>
      </c>
      <c r="D55" s="41">
        <v>6</v>
      </c>
      <c r="E55" s="9">
        <v>1</v>
      </c>
      <c r="F55" s="11">
        <v>3972</v>
      </c>
      <c r="G55" s="42">
        <v>10126</v>
      </c>
      <c r="H55" s="44">
        <f t="shared" si="0"/>
        <v>3.5</v>
      </c>
      <c r="I55" s="45">
        <f t="shared" si="1"/>
        <v>7049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2024 WPLC Magazine Fees</vt:lpstr>
      <vt:lpstr>2021-22 calculations</vt:lpstr>
      <vt:lpstr>'2024 WPLC Magazine Fees'!Print_Titles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Pelt, Martha</dc:creator>
  <cp:lastModifiedBy>Administrator</cp:lastModifiedBy>
  <cp:lastPrinted>2019-05-20T21:26:31Z</cp:lastPrinted>
  <dcterms:created xsi:type="dcterms:W3CDTF">2017-12-20T13:56:15Z</dcterms:created>
  <dcterms:modified xsi:type="dcterms:W3CDTF">2023-04-24T19:52:42Z</dcterms:modified>
</cp:coreProperties>
</file>